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605" windowHeight="3495" firstSheet="1" activeTab="5"/>
  </bookViews>
  <sheets>
    <sheet name="Дох_2012" sheetId="1" r:id="rId1"/>
    <sheet name="ДОХ 2013-2014" sheetId="2" r:id="rId2"/>
    <sheet name="Вед стр_2012" sheetId="3" r:id="rId3"/>
    <sheet name="Расх 2013_2014" sheetId="4" r:id="rId4"/>
    <sheet name="Источники внутр финансирования" sheetId="5" r:id="rId5"/>
    <sheet name="Прилож 7 Наш дом" sheetId="6" r:id="rId6"/>
  </sheets>
  <definedNames>
    <definedName name="_xlnm.Print_Area" localSheetId="1">'ДОХ 2013-2014'!$A$1:$I$75</definedName>
    <definedName name="_xlnm.Print_Area" localSheetId="0">'Дох_2012'!$B$2:$F$80</definedName>
  </definedNames>
  <calcPr fullCalcOnLoad="1"/>
</workbook>
</file>

<file path=xl/comments4.xml><?xml version="1.0" encoding="utf-8"?>
<comments xmlns="http://schemas.openxmlformats.org/spreadsheetml/2006/main">
  <authors>
    <author>Vaso</author>
  </authors>
  <commentList>
    <comment ref="A10" authorId="0">
      <text>
        <r>
          <rPr>
            <b/>
            <sz val="8"/>
            <rFont val="Tahoma"/>
            <family val="0"/>
          </rPr>
          <t>Vaso: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<sst xmlns="http://schemas.openxmlformats.org/spreadsheetml/2006/main" count="1790" uniqueCount="695">
  <si>
    <t>Источники доходов</t>
  </si>
  <si>
    <t>Код</t>
  </si>
  <si>
    <t>Сумма</t>
  </si>
  <si>
    <t>статьи</t>
  </si>
  <si>
    <t>1.</t>
  </si>
  <si>
    <t>НАЛОГИ НА СОВОКУПНЫЙ ДОХОД</t>
  </si>
  <si>
    <t>1.1.</t>
  </si>
  <si>
    <t xml:space="preserve"> </t>
  </si>
  <si>
    <t>1.2.</t>
  </si>
  <si>
    <t>1.3.</t>
  </si>
  <si>
    <t>2.</t>
  </si>
  <si>
    <t>НАЛОГИ НА ИМУЩЕСТВО</t>
  </si>
  <si>
    <t>Налог на имущество физических лиц,взимаемый по ставкам, при-</t>
  </si>
  <si>
    <t>маняемым к объектам налогообложения, расположенным в границах</t>
  </si>
  <si>
    <t>внутригородских муниципальных образований городов федерального</t>
  </si>
  <si>
    <t>3.</t>
  </si>
  <si>
    <t xml:space="preserve"> дарения</t>
  </si>
  <si>
    <t>4.</t>
  </si>
  <si>
    <t xml:space="preserve"> ДОХОДЫ от оказания платных услуг и компенсации затрат </t>
  </si>
  <si>
    <t>000 1 13 00000 00 0000 000</t>
  </si>
  <si>
    <t>государства</t>
  </si>
  <si>
    <t>4.1.</t>
  </si>
  <si>
    <t xml:space="preserve">Средства, составляющие восстановительную стоимость </t>
  </si>
  <si>
    <t>811 1 13 03030 03 0100 130</t>
  </si>
  <si>
    <t>зеленых насаждений внутриквартального озеленения и подле-</t>
  </si>
  <si>
    <t xml:space="preserve">образований Санкт-Петербурга в соответствии с законодате- </t>
  </si>
  <si>
    <t>льством Санкт-Петербурга</t>
  </si>
  <si>
    <t>4.2.</t>
  </si>
  <si>
    <t>Другие виды прочих доходов от оказания платных услуг получателя-</t>
  </si>
  <si>
    <t>ми средств бюджетов внутригородских муниципальных образований</t>
  </si>
  <si>
    <t xml:space="preserve"> городов федерального значения Москва и Санкт-Петербург и</t>
  </si>
  <si>
    <t>и Санкт-Петербург</t>
  </si>
  <si>
    <t>5.</t>
  </si>
  <si>
    <t>ШТРАФЫ, САНКЦИИ, ВОЗМЕЩЕНИЕ УЩЕРБА</t>
  </si>
  <si>
    <t>000 1 16 00000 00 0000 000</t>
  </si>
  <si>
    <t>5.1.</t>
  </si>
  <si>
    <t>182 1 16 06000 01 0000 140</t>
  </si>
  <si>
    <t>при осуществлении наличных денежных расчетов и (или)</t>
  </si>
  <si>
    <t>расчетов с использованием платежных карт</t>
  </si>
  <si>
    <t>5.2.</t>
  </si>
  <si>
    <t>5.3.</t>
  </si>
  <si>
    <t>6.</t>
  </si>
  <si>
    <t>БЕЗВОЗМЕЗДНЫЕ ПОСТУПЛЕНИЯ</t>
  </si>
  <si>
    <t>6.1.</t>
  </si>
  <si>
    <t xml:space="preserve">Дотации  бюджетам внутригородских муниципальных образо- </t>
  </si>
  <si>
    <t>бург на выравнивание бюджетной обеспеченности</t>
  </si>
  <si>
    <t>6.2.</t>
  </si>
  <si>
    <t xml:space="preserve">Субвенции бюджетам  субъектов Российской Федерации  и  </t>
  </si>
  <si>
    <t>973 2 02 03000 00 0000 151</t>
  </si>
  <si>
    <t>муниципальных образований Санкт-Петербурга</t>
  </si>
  <si>
    <t>6.2.1.</t>
  </si>
  <si>
    <t xml:space="preserve">Субвенции бюджетам  внутригородских муниципальных образова- </t>
  </si>
  <si>
    <t>6.2.2.</t>
  </si>
  <si>
    <t>973 2 02 03027 03 0100 151</t>
  </si>
  <si>
    <t>6.2.3.</t>
  </si>
  <si>
    <t>973 2 02 03027 03 0200 151</t>
  </si>
  <si>
    <t>ИТОГО</t>
  </si>
  <si>
    <t>№</t>
  </si>
  <si>
    <t>НАИМЕНОВАНИЕ СТАТЕЙ</t>
  </si>
  <si>
    <t>КОД</t>
  </si>
  <si>
    <t>Код цел</t>
  </si>
  <si>
    <t>КОСГУ</t>
  </si>
  <si>
    <t>П.П</t>
  </si>
  <si>
    <t>ГРБС</t>
  </si>
  <si>
    <t>р и п/р</t>
  </si>
  <si>
    <t>в.р.</t>
  </si>
  <si>
    <t>0102</t>
  </si>
  <si>
    <t>002 01 00</t>
  </si>
  <si>
    <t>500</t>
  </si>
  <si>
    <t>211</t>
  </si>
  <si>
    <t>213</t>
  </si>
  <si>
    <t>0103</t>
  </si>
  <si>
    <t>002 02 00</t>
  </si>
  <si>
    <t>0104</t>
  </si>
  <si>
    <t>2.1.</t>
  </si>
  <si>
    <t>2.2.</t>
  </si>
  <si>
    <t>Прочие расходы</t>
  </si>
  <si>
    <t>Увеличение стоимости основных средств</t>
  </si>
  <si>
    <t>002 05 00</t>
  </si>
  <si>
    <t>013</t>
  </si>
  <si>
    <t>0309</t>
  </si>
  <si>
    <t>БЛАГОУСТРОЙСТВО</t>
  </si>
  <si>
    <t>0503</t>
  </si>
  <si>
    <t>3.1.</t>
  </si>
  <si>
    <t>Молодежная политика и оздоровление детей</t>
  </si>
  <si>
    <t>0707</t>
  </si>
  <si>
    <t>431 02 00</t>
  </si>
  <si>
    <t>431 01 00</t>
  </si>
  <si>
    <t>0801</t>
  </si>
  <si>
    <t>440 99 00</t>
  </si>
  <si>
    <t>001</t>
  </si>
  <si>
    <t xml:space="preserve">                                - Заработная плата</t>
  </si>
  <si>
    <t xml:space="preserve">                               - начисления на заработную плату</t>
  </si>
  <si>
    <t>- прочие расходы</t>
  </si>
  <si>
    <t>450 01 00</t>
  </si>
  <si>
    <t>457 01 00</t>
  </si>
  <si>
    <t>512 01 00</t>
  </si>
  <si>
    <t>511 02 00</t>
  </si>
  <si>
    <t>Налог, взимаемый с налогоплательщиков,  выбравших в качестве</t>
  </si>
  <si>
    <t xml:space="preserve"> объекта налогообложения доходы</t>
  </si>
  <si>
    <t>Налог, взимаемый с налогоплательщиков, выбравших в качестве</t>
  </si>
  <si>
    <t>расходов</t>
  </si>
  <si>
    <t>объекта налогообложения доходы, уменьшенные на величину</t>
  </si>
  <si>
    <t>Единый налог на вмененный доход для отдельных видов деятельности</t>
  </si>
  <si>
    <t>000 1 09 00000 00 0000 000</t>
  </si>
  <si>
    <t xml:space="preserve">Задолженность и перерасчеты по отмененным налогам,  </t>
  </si>
  <si>
    <t>сборам и иным обязательным платежам</t>
  </si>
  <si>
    <t xml:space="preserve">Налог с имущества, переходящего в порядке наследования или </t>
  </si>
  <si>
    <t>182 1 09 04040 01 0000 110</t>
  </si>
  <si>
    <t>973  1 13 03030 03 0200 130</t>
  </si>
  <si>
    <t xml:space="preserve">Денежные взыскания (штрафы) за нарушение  </t>
  </si>
  <si>
    <t>законодательства о применении контрольно-кассовой техники</t>
  </si>
  <si>
    <t>806 1 16 90030 03 0100 140</t>
  </si>
  <si>
    <t>ваний городов федерального значения  Москва и Санкт-Петер-</t>
  </si>
  <si>
    <t>Увеличение стоимости материальных запасов</t>
  </si>
  <si>
    <t>Глава местной администрации</t>
  </si>
  <si>
    <t>значения Москва и Санкт-Петербург</t>
  </si>
  <si>
    <t>жащие зачислению в бюджеты внутригородских муниципальных</t>
  </si>
  <si>
    <t>и компенсации затрат бюджетов внутригородских муниципальных</t>
  </si>
  <si>
    <t>образований городов федерального значения Москва</t>
  </si>
  <si>
    <t>Функционирование высшего должностного лица</t>
  </si>
  <si>
    <t>1.1.1.</t>
  </si>
  <si>
    <t>1.1.1.1.</t>
  </si>
  <si>
    <t>1.1.1.2.</t>
  </si>
  <si>
    <t>Функционирование законодательных (предста-</t>
  </si>
  <si>
    <t xml:space="preserve">вительных) органов государственной власти и </t>
  </si>
  <si>
    <t xml:space="preserve">представительных органов муниципальных </t>
  </si>
  <si>
    <t>образований</t>
  </si>
  <si>
    <t xml:space="preserve">Заработная плата </t>
  </si>
  <si>
    <t>Прочие выплаты (вознаграждение за осуществле-</t>
  </si>
  <si>
    <t>ние депутатской деятельности )</t>
  </si>
  <si>
    <t>002 04 00</t>
  </si>
  <si>
    <t>Центральный аппарат</t>
  </si>
  <si>
    <t>2.1.1.</t>
  </si>
  <si>
    <t>2.2.1.</t>
  </si>
  <si>
    <t>092 01 00</t>
  </si>
  <si>
    <t>000 1 06 00000 00 0000 000</t>
  </si>
  <si>
    <t xml:space="preserve">182 1 06 01010 03 0000 110                                                                       </t>
  </si>
  <si>
    <t>862 1 16 90030 03 0200 140</t>
  </si>
  <si>
    <t>973 2 02 01001 03 0000 151</t>
  </si>
  <si>
    <t>Проведение мероприятий по военно-патриотическому</t>
  </si>
  <si>
    <t>воспитанию молодежи на территории муниципального</t>
  </si>
  <si>
    <t xml:space="preserve">Организация и проведение досуговых мероприятий для </t>
  </si>
  <si>
    <t>детей и подростков, проживающих на территории</t>
  </si>
  <si>
    <t>муниципального образования</t>
  </si>
  <si>
    <t xml:space="preserve">Культура </t>
  </si>
  <si>
    <t xml:space="preserve">пального учреждения культуры (МУК) "Наш дом" </t>
  </si>
  <si>
    <t>мероприятий</t>
  </si>
  <si>
    <t>Физическая культура и спорт</t>
  </si>
  <si>
    <t xml:space="preserve">Создание условий для развития на территории </t>
  </si>
  <si>
    <t xml:space="preserve">Функционирование Правительства Российской   </t>
  </si>
  <si>
    <t>местных администраций</t>
  </si>
  <si>
    <t xml:space="preserve">Федерации, высших органов исполнительной </t>
  </si>
  <si>
    <t xml:space="preserve">власти субъектов Российской Федерации,  </t>
  </si>
  <si>
    <t>К о д</t>
  </si>
  <si>
    <t>Наименование</t>
  </si>
  <si>
    <t xml:space="preserve">Изменение остатков средств на счетах по </t>
  </si>
  <si>
    <t>учета средств бюджета</t>
  </si>
  <si>
    <t>973 1 05 02 01 03 0000 510</t>
  </si>
  <si>
    <t xml:space="preserve"> Увеличение прочих остатков денежных   </t>
  </si>
  <si>
    <t xml:space="preserve">средств бюджетов внутригородских муници- </t>
  </si>
  <si>
    <t>пальных образований  Санкт-Петербурга</t>
  </si>
  <si>
    <t>973 1 05 02 01 03 0000 610</t>
  </si>
  <si>
    <t xml:space="preserve">Уменьшение прочих остатков денежных  </t>
  </si>
  <si>
    <t>средств  бюджетов внутригородских муници-</t>
  </si>
  <si>
    <t>пальных образований   Санкт-Петербурга</t>
  </si>
  <si>
    <t>Итого:</t>
  </si>
  <si>
    <t>973</t>
  </si>
  <si>
    <t>7.</t>
  </si>
  <si>
    <t>7.1.</t>
  </si>
  <si>
    <t>8.</t>
  </si>
  <si>
    <t>9.</t>
  </si>
  <si>
    <t>9.1.</t>
  </si>
  <si>
    <t>9.2.</t>
  </si>
  <si>
    <t>10.</t>
  </si>
  <si>
    <t>Периодическая печать и издательства</t>
  </si>
  <si>
    <t>10.1.</t>
  </si>
  <si>
    <t>11.</t>
  </si>
  <si>
    <t>11.1.</t>
  </si>
  <si>
    <t>13.</t>
  </si>
  <si>
    <t>13.1.</t>
  </si>
  <si>
    <t>Глава муниципального образования</t>
  </si>
  <si>
    <t>Выполнение функций органами местного само-</t>
  </si>
  <si>
    <t>управления</t>
  </si>
  <si>
    <t>002.04.00</t>
  </si>
  <si>
    <t>2.1.1.2..</t>
  </si>
  <si>
    <t>.2.1.1.3..</t>
  </si>
  <si>
    <t>2.2.1.2.</t>
  </si>
  <si>
    <t>3.1.1.</t>
  </si>
  <si>
    <t>3.1.1.1.</t>
  </si>
  <si>
    <t>3.1.1.2.</t>
  </si>
  <si>
    <t>3.2.</t>
  </si>
  <si>
    <t>3.2.1.</t>
  </si>
  <si>
    <t>3.2.1.1.</t>
  </si>
  <si>
    <t>3.2.1.2.</t>
  </si>
  <si>
    <t>Начисления  на выплаты по оплате труда</t>
  </si>
  <si>
    <t>Транспортные услуги</t>
  </si>
  <si>
    <t xml:space="preserve">Заработная плата  </t>
  </si>
  <si>
    <t>Прочие работы, услуги</t>
  </si>
  <si>
    <t>Услуги связи</t>
  </si>
  <si>
    <t>Командировочные расходы</t>
  </si>
  <si>
    <t xml:space="preserve"> Коммунальные услуги</t>
  </si>
  <si>
    <t>Работы, услуги по содерж имущества</t>
  </si>
  <si>
    <t>Выполнение отдельных государственных</t>
  </si>
  <si>
    <t xml:space="preserve"> полномочий из фонда компенсаций  </t>
  </si>
  <si>
    <t xml:space="preserve">Санкт-Петербурга  </t>
  </si>
  <si>
    <t>Резервные фонды</t>
  </si>
  <si>
    <t xml:space="preserve">Резервный фонд местной администрации  </t>
  </si>
  <si>
    <t>070 01 00</t>
  </si>
  <si>
    <t>Другие общегосударственные вопросы</t>
  </si>
  <si>
    <t>092 010 00</t>
  </si>
  <si>
    <t>Предупреждение и ликвидация последствий</t>
  </si>
  <si>
    <t>чрезвычайных ситуаций и стихийных</t>
  </si>
  <si>
    <t>бедствий, гражданская оборона</t>
  </si>
  <si>
    <t>9.2.1.</t>
  </si>
  <si>
    <t>зрелищных мероприятий</t>
  </si>
  <si>
    <t>Периодические издания, учрежденные</t>
  </si>
  <si>
    <t>самоуправления</t>
  </si>
  <si>
    <t>представительными органоми местного</t>
  </si>
  <si>
    <t>10.1.1.</t>
  </si>
  <si>
    <t>Охрана семьи и детства</t>
  </si>
  <si>
    <t>Пособия по социальной помощи населению</t>
  </si>
  <si>
    <t>опеке и попечительству</t>
  </si>
  <si>
    <t xml:space="preserve">511 00 00 </t>
  </si>
  <si>
    <t>полномочий за счет субвенций из фонда компен-</t>
  </si>
  <si>
    <t>саций Санкт-Петербурга</t>
  </si>
  <si>
    <t>13.1.1.</t>
  </si>
  <si>
    <t>13.1.1.1.</t>
  </si>
  <si>
    <t>11.1.1.</t>
  </si>
  <si>
    <t>12.1.</t>
  </si>
  <si>
    <t>12.1.1.</t>
  </si>
  <si>
    <t xml:space="preserve">субъекта Российской Федерации и </t>
  </si>
  <si>
    <t>2.2.1.1.</t>
  </si>
  <si>
    <t>2.2.1.3.</t>
  </si>
  <si>
    <t xml:space="preserve">Пособия на содержание детей, находящихся под </t>
  </si>
  <si>
    <t>511 01 00</t>
  </si>
  <si>
    <t xml:space="preserve">511 01 00 </t>
  </si>
  <si>
    <t>Оплата труда приемных родителей</t>
  </si>
  <si>
    <t>2.1.1.1.</t>
  </si>
  <si>
    <t>000 1 05 00000 00 0000 000</t>
  </si>
  <si>
    <t>000 2 00 00000 00 0000 000</t>
  </si>
  <si>
    <t>290</t>
  </si>
  <si>
    <t>10.1.2.</t>
  </si>
  <si>
    <t>10.1.3.</t>
  </si>
  <si>
    <t>10.1.5.</t>
  </si>
  <si>
    <t>10.2.</t>
  </si>
  <si>
    <t>12.</t>
  </si>
  <si>
    <t>К решению МС МО "Купчино"</t>
  </si>
  <si>
    <t xml:space="preserve">Сумма </t>
  </si>
  <si>
    <t>Татаренко С.Н.</t>
  </si>
  <si>
    <t>2012 г.</t>
  </si>
  <si>
    <t>2013 г.</t>
  </si>
  <si>
    <t>Содержание органов МСУ</t>
  </si>
  <si>
    <t>0113</t>
  </si>
  <si>
    <t>0111</t>
  </si>
  <si>
    <t>1204</t>
  </si>
  <si>
    <t>Участие в профилактике терроризма правонаруше</t>
  </si>
  <si>
    <t>ний и дорожно-транспорт травматизма</t>
  </si>
  <si>
    <t>1105</t>
  </si>
  <si>
    <t xml:space="preserve">бюжета муниципального образования "Купчино" </t>
  </si>
  <si>
    <t xml:space="preserve">Определение должностных лиц, уполномоченных   </t>
  </si>
  <si>
    <t>об административных правонарушениях</t>
  </si>
  <si>
    <t xml:space="preserve">составлять протоколы об административных  </t>
  </si>
  <si>
    <t xml:space="preserve">правонарушениях, и составление протоколов  </t>
  </si>
  <si>
    <t>СОБСТВЕННЫЕ ДОХОДЫ</t>
  </si>
  <si>
    <t>Услуги по содержаию имущества</t>
  </si>
  <si>
    <t>Прочие услуги</t>
  </si>
  <si>
    <t xml:space="preserve">                      Ведомственная структура расходов</t>
  </si>
  <si>
    <t>(В тыс. руб.)</t>
  </si>
  <si>
    <t>Глава местной администрации МО "Купчино"</t>
  </si>
  <si>
    <t xml:space="preserve">Налог, взимаемый с налогоплательщиков,  выбравших в </t>
  </si>
  <si>
    <t xml:space="preserve"> качестве объекта налогообложения доходы</t>
  </si>
  <si>
    <t>Налог, взимаемый с налогоплательщиков, выбравших</t>
  </si>
  <si>
    <t xml:space="preserve"> в качестве объекта налогообложения доходы,</t>
  </si>
  <si>
    <t>городов федеральногозначения Москва и Санкт-Петербург</t>
  </si>
  <si>
    <t xml:space="preserve"> ДОХОДЫ от оказания платных услуг и компенсации</t>
  </si>
  <si>
    <t xml:space="preserve"> затрат  государства</t>
  </si>
  <si>
    <t xml:space="preserve">зеленых насаждений внутриквартального озеленения и </t>
  </si>
  <si>
    <t xml:space="preserve"> соответствии с законодательством Санкт-Петербурга</t>
  </si>
  <si>
    <t xml:space="preserve">подлежащие зачислению в бюджеты внутригородских </t>
  </si>
  <si>
    <t xml:space="preserve">муниципальных образований Санкт-Петербурга в </t>
  </si>
  <si>
    <t>Другие виды прочих доходов от оказания платных услуг</t>
  </si>
  <si>
    <t xml:space="preserve"> получателями средств бюджетов внутригородских муници-</t>
  </si>
  <si>
    <t xml:space="preserve"> пальных образований городов федерального значения </t>
  </si>
  <si>
    <t xml:space="preserve">Москва и Санкт-Петербург и компенсации затрат бюджетов </t>
  </si>
  <si>
    <t xml:space="preserve">внутригородских муниципальных образований городов </t>
  </si>
  <si>
    <t>федерального значения Москва и Санкт-Петербург</t>
  </si>
  <si>
    <t xml:space="preserve">законодательства о применении контрольно-кассовой </t>
  </si>
  <si>
    <t xml:space="preserve">техники при осуществлении наличных денежных расчетов </t>
  </si>
  <si>
    <t>и (или) расчетов с использованием платежных карт</t>
  </si>
  <si>
    <t xml:space="preserve">Дотации  бюджетам внутригородских муниципальных </t>
  </si>
  <si>
    <t xml:space="preserve">образо-ваний городов федерального значения </t>
  </si>
  <si>
    <t xml:space="preserve"> бюджетной обеспеченности</t>
  </si>
  <si>
    <t xml:space="preserve"> Москва и Санкт-Петербург на выравнивание</t>
  </si>
  <si>
    <t xml:space="preserve">Субвенции бюджетам  субъектов Российской Федера-  </t>
  </si>
  <si>
    <t>ции  и муниципальных образований Санкт-Петербурга</t>
  </si>
  <si>
    <t>6.2.4.</t>
  </si>
  <si>
    <t xml:space="preserve">Субвенции бюджетам  внутригородских муниципальных  </t>
  </si>
  <si>
    <t xml:space="preserve">Петербурга "Об административных правонарушениях </t>
  </si>
  <si>
    <t xml:space="preserve">Субвенции бюджетам внутригородских муниципальных </t>
  </si>
  <si>
    <t>муниципального образования массовой физи-</t>
  </si>
  <si>
    <t>ческой культуры и спорта</t>
  </si>
  <si>
    <t>Выполнение функций бюджетными учрежд-ми</t>
  </si>
  <si>
    <t>Содержание и обесп-ние деятельности Муници-</t>
  </si>
  <si>
    <t>Депутаты представительного органа муниц-</t>
  </si>
  <si>
    <t>пального образования</t>
  </si>
  <si>
    <t>бюджета муниципального образования на плановый период</t>
  </si>
  <si>
    <t>для детей и подростков, проживающих на территории</t>
  </si>
  <si>
    <t>Функционирование высшего должностного</t>
  </si>
  <si>
    <t xml:space="preserve">лица субъекта Российской Федерации и </t>
  </si>
  <si>
    <t>Приложение № 5</t>
  </si>
  <si>
    <t>1004</t>
  </si>
  <si>
    <t>520 13 01</t>
  </si>
  <si>
    <t>520 13 02</t>
  </si>
  <si>
    <t>002 06 01</t>
  </si>
  <si>
    <t>3.2.1.3.</t>
  </si>
  <si>
    <t>3.2.1.4.</t>
  </si>
  <si>
    <t>3.2.1.5.</t>
  </si>
  <si>
    <t>3.2.1.6.</t>
  </si>
  <si>
    <t>3.2.1.7.</t>
  </si>
  <si>
    <t>3.2.1.8.</t>
  </si>
  <si>
    <t>3.2.1.9.</t>
  </si>
  <si>
    <t>3.2.1.10</t>
  </si>
  <si>
    <t>3.2.1.11.</t>
  </si>
  <si>
    <t>002 06 03</t>
  </si>
  <si>
    <t>3.3.1.</t>
  </si>
  <si>
    <t>4.1.1.</t>
  </si>
  <si>
    <t>6.1.1.</t>
  </si>
  <si>
    <t>6.1.1.1.</t>
  </si>
  <si>
    <t>8.1.</t>
  </si>
  <si>
    <t>- Увеличение стоимости основных средств</t>
  </si>
  <si>
    <t>- Увеличение стоимости материальных запасов</t>
  </si>
  <si>
    <t>Ведомственная структура расходов</t>
  </si>
  <si>
    <t>973 2 02 03024 03 0200 151</t>
  </si>
  <si>
    <t>973 2 02 03024 03 0100 151</t>
  </si>
  <si>
    <t>002 03 01</t>
  </si>
  <si>
    <t>002.03 01</t>
  </si>
  <si>
    <t>002 03 02</t>
  </si>
  <si>
    <t>представительными органами местного</t>
  </si>
  <si>
    <t>Содержание деятельности муницип инф службы</t>
  </si>
  <si>
    <t>0410</t>
  </si>
  <si>
    <t>330 00 00</t>
  </si>
  <si>
    <t>795 01 00</t>
  </si>
  <si>
    <t>10.1.4.</t>
  </si>
  <si>
    <t>10.1.6.</t>
  </si>
  <si>
    <t>10.1.7.</t>
  </si>
  <si>
    <t>10.1.8.</t>
  </si>
  <si>
    <t>10.1.9.</t>
  </si>
  <si>
    <t>10.1.10.</t>
  </si>
  <si>
    <t>.</t>
  </si>
  <si>
    <t>3.3.</t>
  </si>
  <si>
    <t>11.1.2.</t>
  </si>
  <si>
    <t>11.1.3.</t>
  </si>
  <si>
    <t>11.1.4.</t>
  </si>
  <si>
    <t>11.1.5.</t>
  </si>
  <si>
    <t>11.1.6.</t>
  </si>
  <si>
    <t>11.1.7.</t>
  </si>
  <si>
    <t>11.2.</t>
  </si>
  <si>
    <t>11.2.1.</t>
  </si>
  <si>
    <t>11.2.1.1.</t>
  </si>
  <si>
    <t>,</t>
  </si>
  <si>
    <t>090 01 00</t>
  </si>
  <si>
    <t>Проведение подготовки и обучения неработа-</t>
  </si>
  <si>
    <t>ющего населения способам защиты и дейст-</t>
  </si>
  <si>
    <t>виям в чрезвычайных ситуациях</t>
  </si>
  <si>
    <t xml:space="preserve">219 03 00 </t>
  </si>
  <si>
    <t>переданных на воспитание в приемные семьи</t>
  </si>
  <si>
    <t xml:space="preserve">под опекой о (попечительством), и детей, </t>
  </si>
  <si>
    <t xml:space="preserve">Мероприятия по борьбе с беспризорностью, </t>
  </si>
  <si>
    <t xml:space="preserve">Организация местных и участие а организации и  </t>
  </si>
  <si>
    <t xml:space="preserve">проведении городских праздничных и иных зрелищных </t>
  </si>
  <si>
    <t xml:space="preserve">и проведении городских праздничных и иных   </t>
  </si>
  <si>
    <t>Организация местных и участие в организации</t>
  </si>
  <si>
    <t>Вознаграждение, причитающееся приемному родителю</t>
  </si>
  <si>
    <t xml:space="preserve">Субвенции бюджетам  внутригородских муниципальных </t>
  </si>
  <si>
    <t xml:space="preserve">образований  Санкт-Петербурга на содержание ребенка  </t>
  </si>
  <si>
    <t>в семье опекуна и приемной семье</t>
  </si>
  <si>
    <t>образований Санкт-Петербурга на вознаграждение,</t>
  </si>
  <si>
    <t>причитающееся приемному родителю</t>
  </si>
  <si>
    <t>000 1 00 00 00 00 0000 000</t>
  </si>
  <si>
    <t>000 1 05 00 00 00 0000 000</t>
  </si>
  <si>
    <t>226</t>
  </si>
  <si>
    <t>Муниципальный Совет внутригородского муници-</t>
  </si>
  <si>
    <t xml:space="preserve">Местная администрация внутригородского </t>
  </si>
  <si>
    <t>муниципального образования Санкт-Петербурга</t>
  </si>
  <si>
    <t>1202</t>
  </si>
  <si>
    <t>Связь и информатика</t>
  </si>
  <si>
    <t>Информационные технологии и связь</t>
  </si>
  <si>
    <t>8.1</t>
  </si>
  <si>
    <t>7.1.1</t>
  </si>
  <si>
    <t>Текущий ремонт придомовых территорий и терри-</t>
  </si>
  <si>
    <t>торий и территорий домов, включая проезды и</t>
  </si>
  <si>
    <t>въезды, пешеходные дорожки.</t>
  </si>
  <si>
    <t>600 01 01</t>
  </si>
  <si>
    <t>8.1.1.</t>
  </si>
  <si>
    <t>Выполнение функций органами местного самоуправления</t>
  </si>
  <si>
    <t>8.1.1.1</t>
  </si>
  <si>
    <t>8.2</t>
  </si>
  <si>
    <t>Проведение мер по уширению территорий, дворов</t>
  </si>
  <si>
    <t>в целях организации дополнительных парковоч-</t>
  </si>
  <si>
    <t>ных мест</t>
  </si>
  <si>
    <t>600 01 02</t>
  </si>
  <si>
    <t>8.2.1</t>
  </si>
  <si>
    <t>8.2.1.1</t>
  </si>
  <si>
    <t>8.3</t>
  </si>
  <si>
    <t>Установка,содержание и ремонт ограждений газонов</t>
  </si>
  <si>
    <t>600 01 03</t>
  </si>
  <si>
    <t>8.3.1</t>
  </si>
  <si>
    <t>8.3.1.1</t>
  </si>
  <si>
    <t>8.4</t>
  </si>
  <si>
    <t>Обустройство и содержание спортивных площадок</t>
  </si>
  <si>
    <t>600 01 05</t>
  </si>
  <si>
    <t>8.4.1</t>
  </si>
  <si>
    <t>8.4.1.1</t>
  </si>
  <si>
    <t>8.5</t>
  </si>
  <si>
    <t>8.5.1</t>
  </si>
  <si>
    <t>8.5.1.1</t>
  </si>
  <si>
    <t>8.6</t>
  </si>
  <si>
    <t xml:space="preserve">Ликвидация несанкционированных свалок бытовых отходов </t>
  </si>
  <si>
    <t>и мусора</t>
  </si>
  <si>
    <t>600 02 02</t>
  </si>
  <si>
    <t>8.6.1</t>
  </si>
  <si>
    <t>Покос травы</t>
  </si>
  <si>
    <t>8.6.1.1</t>
  </si>
  <si>
    <t>8.6.2</t>
  </si>
  <si>
    <t>Уборка территории,водных акваторий,тупиков и проездов</t>
  </si>
  <si>
    <t>600 02 03</t>
  </si>
  <si>
    <t>8.6.2.1</t>
  </si>
  <si>
    <t>8.7</t>
  </si>
  <si>
    <t>Озеленение придомовых территорий и территорий дворов</t>
  </si>
  <si>
    <t>600 03 01</t>
  </si>
  <si>
    <t>8.7.1</t>
  </si>
  <si>
    <t>8.7.1.1</t>
  </si>
  <si>
    <t>8.8</t>
  </si>
  <si>
    <t xml:space="preserve">Компенсационное озеление,проведение санитарных рубок </t>
  </si>
  <si>
    <t>ников),реконструкция зеленых насаждений внутрикварталь-</t>
  </si>
  <si>
    <t>ного озеленения</t>
  </si>
  <si>
    <t>(в том числе удаление аварийных,больных деревьев и кустар</t>
  </si>
  <si>
    <t>600 03 02</t>
  </si>
  <si>
    <t>8.8.1</t>
  </si>
  <si>
    <t>8.8.1.1</t>
  </si>
  <si>
    <t>8.9</t>
  </si>
  <si>
    <t xml:space="preserve">Создание зон отдыха,обустройство и содержание детских </t>
  </si>
  <si>
    <t>площадок</t>
  </si>
  <si>
    <t>600 04 01</t>
  </si>
  <si>
    <t>8.9.1</t>
  </si>
  <si>
    <t>8.9.1.1</t>
  </si>
  <si>
    <t>8.9.1.2</t>
  </si>
  <si>
    <t>Установка дополнительного оборудования</t>
  </si>
  <si>
    <t>Завоз грунта</t>
  </si>
  <si>
    <t>8.7.1.2</t>
  </si>
  <si>
    <t xml:space="preserve">Штрафы за административные правонарушения   в области  </t>
  </si>
  <si>
    <t>благоустройства, предусмотренные главой 4 Закона Санкт-</t>
  </si>
  <si>
    <t xml:space="preserve"> в Санкт-Петербурге"</t>
  </si>
  <si>
    <t xml:space="preserve">Штрафы за административные правонарушения в области </t>
  </si>
  <si>
    <t xml:space="preserve">предпринимательской деятельности, предусмотренные статьей </t>
  </si>
  <si>
    <t>44 Закона Санкт-Петербурга "Об административных право-</t>
  </si>
  <si>
    <t>нарушениях в Санкт-Петербурге".</t>
  </si>
  <si>
    <t xml:space="preserve">образований Санкт-Петербурга на выполнение отдельных  </t>
  </si>
  <si>
    <t>и осущствлению деятельности по опеке и попечительству</t>
  </si>
  <si>
    <t>7.1</t>
  </si>
  <si>
    <t>330 01 00</t>
  </si>
  <si>
    <t>Реализация полномочий по управлению муниципальной</t>
  </si>
  <si>
    <t>собственностью</t>
  </si>
  <si>
    <t>090 00 00</t>
  </si>
  <si>
    <t>5.1.1</t>
  </si>
  <si>
    <t>Формирование архивных фондов органов местного</t>
  </si>
  <si>
    <t>самоуправления, муниципальных предприятий и учреж-</t>
  </si>
  <si>
    <t>дений</t>
  </si>
  <si>
    <t>управлением</t>
  </si>
  <si>
    <t>Реализация функций,связанных с общегосударственным</t>
  </si>
  <si>
    <t>5.2</t>
  </si>
  <si>
    <t>5.2.1</t>
  </si>
  <si>
    <t>5.2.1.1</t>
  </si>
  <si>
    <t>5.2.1.2</t>
  </si>
  <si>
    <t>019</t>
  </si>
  <si>
    <t>Муниципальный округ Купчино</t>
  </si>
  <si>
    <t>1100</t>
  </si>
  <si>
    <t>Другие вопросы в области физической культуры</t>
  </si>
  <si>
    <t>и спорта</t>
  </si>
  <si>
    <t>862 1 16 90030 03 0100 140</t>
  </si>
  <si>
    <t>Муниципальный Совет Муниципального образования</t>
  </si>
  <si>
    <t>Местная Администрация Муниципального</t>
  </si>
  <si>
    <t>образования</t>
  </si>
  <si>
    <t>182 105 01011 01 0000 110</t>
  </si>
  <si>
    <t>182 105 01021 01 0000 110</t>
  </si>
  <si>
    <t>182 105 02010 02 0000 110</t>
  </si>
  <si>
    <t xml:space="preserve">образований Санкт-Петербурга на выполнение отдельного  </t>
  </si>
  <si>
    <t>Приложение №2</t>
  </si>
  <si>
    <t xml:space="preserve">К решению МС МО "Купчино"      </t>
  </si>
  <si>
    <t>С.Н. Татаренко</t>
  </si>
  <si>
    <t>182 1 05 02010 02 0000 110</t>
  </si>
  <si>
    <t>БЕЗВОЗДМЕЗДНЫЕ ПОСТУПЛЕНИЯ</t>
  </si>
  <si>
    <t>и приемной семье</t>
  </si>
  <si>
    <t xml:space="preserve"> родителю</t>
  </si>
  <si>
    <t>12.1</t>
  </si>
  <si>
    <t>12.1.1</t>
  </si>
  <si>
    <t>12.1.1.1</t>
  </si>
  <si>
    <t>правонарушениях в Санкт-Петербурге".</t>
  </si>
  <si>
    <t xml:space="preserve">предпринимательской деятельности, предусмотренные </t>
  </si>
  <si>
    <t xml:space="preserve">статьей 44 Закона Санкт-Петербурга "Об административных </t>
  </si>
  <si>
    <t xml:space="preserve">Задолженность и перерасчеты по отмененным </t>
  </si>
  <si>
    <t>налогам,  сборам и иным обязательным платежам</t>
  </si>
  <si>
    <t>973  113 03030 03 0200 130</t>
  </si>
  <si>
    <t>867 113 03030 03 0100 130</t>
  </si>
  <si>
    <t>000 113 00000 00 0000 000</t>
  </si>
  <si>
    <t xml:space="preserve"> административных правонарушениях в  Санкт-Петербурге"</t>
  </si>
  <si>
    <t xml:space="preserve">Субвенции бюджетам  внутригородских муниципальных образований </t>
  </si>
  <si>
    <t>Штрафы за административные правонарушения   в области  благоуст-</t>
  </si>
  <si>
    <t>ройства, предусмотренные главой 4 Закона Санкт-Петербурга "Об</t>
  </si>
  <si>
    <t>пального образования Муниципальный округ</t>
  </si>
  <si>
    <t xml:space="preserve"> Купчино</t>
  </si>
  <si>
    <t>в целях организации дополнительных парковочных</t>
  </si>
  <si>
    <t>мест</t>
  </si>
  <si>
    <t>Организация и проведение досуговых мероприятий</t>
  </si>
  <si>
    <t xml:space="preserve">                          ИСТОЧНИКИ ВНУТРЕННЕГО ФИНАНСИРОВАНИЯ</t>
  </si>
  <si>
    <t xml:space="preserve">                                ДЕФИЦИТА БЮДЖЕТА МО "КУПЧИНО"</t>
  </si>
  <si>
    <t xml:space="preserve">Источники внутреннего финансирования </t>
  </si>
  <si>
    <t>дефицитов бюджетов</t>
  </si>
  <si>
    <t xml:space="preserve">Компенсационное озеленение,проведение санитарных рубок </t>
  </si>
  <si>
    <t>Организация и проведение местных и участие в орга-</t>
  </si>
  <si>
    <t xml:space="preserve">низации и  проведении городских праздничных и  </t>
  </si>
  <si>
    <t>иных зрелищных мероприятий</t>
  </si>
  <si>
    <t>транспортного травматизма, профилактике правонару-</t>
  </si>
  <si>
    <t>Участие в реализации мер по профилактике дорожно-</t>
  </si>
  <si>
    <t>000 2 02 03000 00 0000 151</t>
  </si>
  <si>
    <t>государственных полномочий Санкт-Петербурга по</t>
  </si>
  <si>
    <t xml:space="preserve"> организации и осуществлению деятельности по опеке и </t>
  </si>
  <si>
    <t>попечительству</t>
  </si>
  <si>
    <t>государственного полномочия Санкт-Петербурга по опре-</t>
  </si>
  <si>
    <t>делению должностных лиц, уполномоченных составлять</t>
  </si>
  <si>
    <t>протоколы об административных правонарушениях</t>
  </si>
  <si>
    <t xml:space="preserve">Федерации, высших  исполнительных органов </t>
  </si>
  <si>
    <t xml:space="preserve">государственной власти субъектов Российс-  </t>
  </si>
  <si>
    <t>кой Федерации, местных администраций</t>
  </si>
  <si>
    <t>Защита населения и территорий от чрезвычай</t>
  </si>
  <si>
    <t>ных ситуаций природного и техногенного</t>
  </si>
  <si>
    <t>характера,гражданская оборона</t>
  </si>
  <si>
    <t>8.6.1.2</t>
  </si>
  <si>
    <t>8.8.1.2</t>
  </si>
  <si>
    <t>002 00 00</t>
  </si>
  <si>
    <t xml:space="preserve">                  бюжета муниципального образования "Купчино"                      </t>
  </si>
  <si>
    <t>Уборка территории, водных акваторий, тупиков, проездов</t>
  </si>
  <si>
    <t>выполнение функций органами местного самоуправления</t>
  </si>
  <si>
    <t>9.3.</t>
  </si>
  <si>
    <t>795 02 00</t>
  </si>
  <si>
    <t>2014 г.</t>
  </si>
  <si>
    <t xml:space="preserve"> 2013 - 2014 г.г.</t>
  </si>
  <si>
    <t>или дарения</t>
  </si>
  <si>
    <t>Налог с имущества, переходящего в порядке наследования</t>
  </si>
  <si>
    <t xml:space="preserve">в границах внутригородских муниципальных образований </t>
  </si>
  <si>
    <t>применяемым к объектам налогообложения, расположенным</t>
  </si>
  <si>
    <t>Налог на имущество физических лиц,взимаемый по ставкам,</t>
  </si>
  <si>
    <r>
      <t xml:space="preserve">Единый налог на </t>
    </r>
    <r>
      <rPr>
        <b/>
        <sz val="10"/>
        <rFont val="Arial Cyr"/>
        <family val="0"/>
      </rPr>
      <t>вменен</t>
    </r>
    <r>
      <rPr>
        <sz val="10"/>
        <rFont val="Arial Cyr"/>
        <family val="2"/>
      </rPr>
      <t>. доход для отд. видов деят-ности</t>
    </r>
  </si>
  <si>
    <r>
      <t xml:space="preserve"> </t>
    </r>
    <r>
      <rPr>
        <sz val="10"/>
        <rFont val="Arial Cyr"/>
        <family val="0"/>
      </rPr>
      <t>уменьшенные</t>
    </r>
    <r>
      <rPr>
        <sz val="10"/>
        <rFont val="Arial Cyr"/>
        <family val="2"/>
      </rPr>
      <t xml:space="preserve"> на величину расходов</t>
    </r>
  </si>
  <si>
    <r>
      <t>ДОХОДЫ</t>
    </r>
    <r>
      <rPr>
        <b/>
        <i/>
        <sz val="8"/>
        <rFont val="Arial Cyr"/>
        <family val="0"/>
      </rPr>
      <t xml:space="preserve">                                                            </t>
    </r>
  </si>
  <si>
    <r>
      <t xml:space="preserve">Формирование </t>
    </r>
    <r>
      <rPr>
        <b/>
        <sz val="10"/>
        <rFont val="Arial Cyr"/>
        <family val="0"/>
      </rPr>
      <t>архивных фондов</t>
    </r>
    <r>
      <rPr>
        <sz val="10"/>
        <rFont val="Arial Cyr"/>
        <family val="0"/>
      </rPr>
      <t xml:space="preserve"> органов местного</t>
    </r>
  </si>
  <si>
    <t>9.1.1.</t>
  </si>
  <si>
    <t>Прочие услуги для МУК (банк. услуги?)</t>
  </si>
  <si>
    <t>- прочие расходы (налог на имущество)</t>
  </si>
  <si>
    <t>Проведение мероприятий  по военно-патриотическому</t>
  </si>
  <si>
    <t>11.3.</t>
  </si>
  <si>
    <t>12.1.1.1.1.</t>
  </si>
  <si>
    <t>10.2.1.</t>
  </si>
  <si>
    <t>10.2.1.1.</t>
  </si>
  <si>
    <t>для детей и подростков, проживающих на террито-</t>
  </si>
  <si>
    <t>муниципального образования (МА)</t>
  </si>
  <si>
    <t>шений и профилактике терроризма и экстремизма (МА)</t>
  </si>
  <si>
    <t xml:space="preserve"> рии  муниципального образования, МУК</t>
  </si>
  <si>
    <t>По планам Муниципального Совета</t>
  </si>
  <si>
    <t>По планам МУК "Наш Дом"</t>
  </si>
  <si>
    <t>Итого на реализацию муниципальных программ:</t>
  </si>
  <si>
    <t>Итого на содержание МУК:</t>
  </si>
  <si>
    <t>транспортного травматизма, профилактике правона-</t>
  </si>
  <si>
    <t>рушений и профилактике терроризма и экстремизма</t>
  </si>
  <si>
    <t>Приложение № 4</t>
  </si>
  <si>
    <t>к Решению МС МО "Купчино"</t>
  </si>
  <si>
    <t>Реализация функций,связанных с общегосударствен-</t>
  </si>
  <si>
    <t>ным управлением</t>
  </si>
  <si>
    <t>НА 2013-2014 г.г.</t>
  </si>
  <si>
    <t>Приложение № 3</t>
  </si>
  <si>
    <t>Выполнение функций бюджетными учреждениями</t>
  </si>
  <si>
    <t>Субсидии муниципальным организациям</t>
  </si>
  <si>
    <t>Содержание бюджетного учреждения</t>
  </si>
  <si>
    <t>+</t>
  </si>
  <si>
    <t>-</t>
  </si>
  <si>
    <t>Субсидии муниципальному учреждению МУК Наш дом</t>
  </si>
  <si>
    <t xml:space="preserve">Субсидии всего: </t>
  </si>
  <si>
    <t>В т.ч.</t>
  </si>
  <si>
    <t>Исполнение полномочий</t>
  </si>
  <si>
    <t>образованияв силами МУК Наш Дом</t>
  </si>
  <si>
    <t>2.3.</t>
  </si>
  <si>
    <t>5.1.1.1.</t>
  </si>
  <si>
    <t>5.1.1.1.1.</t>
  </si>
  <si>
    <t>5.1.2.</t>
  </si>
  <si>
    <t>5.1.2.1.</t>
  </si>
  <si>
    <t>5.1.2.1.1.</t>
  </si>
  <si>
    <t>7.1.1.1.</t>
  </si>
  <si>
    <t>9.1.1.1.</t>
  </si>
  <si>
    <t>9.1.2.</t>
  </si>
  <si>
    <t>9.1.2.1.</t>
  </si>
  <si>
    <t>9.2.2.</t>
  </si>
  <si>
    <t>9.2.2.1.</t>
  </si>
  <si>
    <t>9.3.1.</t>
  </si>
  <si>
    <t>9.3.2.</t>
  </si>
  <si>
    <t>9.3.2.1.</t>
  </si>
  <si>
    <t>10.1.1.1.</t>
  </si>
  <si>
    <t>10.1.1.1.1.</t>
  </si>
  <si>
    <t>10.1.1.1.2.</t>
  </si>
  <si>
    <t>10.1.1.1.3.</t>
  </si>
  <si>
    <t>10.1.1.1.4.</t>
  </si>
  <si>
    <t>10.1.1.1.5.</t>
  </si>
  <si>
    <t>10.1.1.6.</t>
  </si>
  <si>
    <t>10.1.1.1.7.</t>
  </si>
  <si>
    <t>10.1.1.1.6.</t>
  </si>
  <si>
    <t>10.1.1.1.8.</t>
  </si>
  <si>
    <t>10.1.1.1.9.</t>
  </si>
  <si>
    <t>10.1.1.2.</t>
  </si>
  <si>
    <t>10.1.1.3.</t>
  </si>
  <si>
    <t>10.1.1.4.</t>
  </si>
  <si>
    <t>11.3.1.</t>
  </si>
  <si>
    <t>11.3.1.1.</t>
  </si>
  <si>
    <t>12.1.1.2.</t>
  </si>
  <si>
    <t>12.1.1.2.1.</t>
  </si>
  <si>
    <t>воспитанию молодежи на территории муниципаль-</t>
  </si>
  <si>
    <t>ного образования</t>
  </si>
  <si>
    <t>Приложение № 1</t>
  </si>
  <si>
    <r>
      <t>Проведение работ по</t>
    </r>
    <r>
      <rPr>
        <b/>
        <sz val="10"/>
        <rFont val="Arial Cyr"/>
        <family val="0"/>
      </rPr>
      <t xml:space="preserve"> военно-патриотическому</t>
    </r>
  </si>
  <si>
    <r>
      <t xml:space="preserve">Организация и проведение </t>
    </r>
    <r>
      <rPr>
        <b/>
        <sz val="11"/>
        <rFont val="Arial Cyr"/>
        <family val="0"/>
      </rPr>
      <t>досуговых мероприятий</t>
    </r>
  </si>
  <si>
    <r>
      <t xml:space="preserve">Участие в реализации мер </t>
    </r>
    <r>
      <rPr>
        <b/>
        <sz val="11"/>
        <rFont val="Arial Cyr"/>
        <family val="0"/>
      </rPr>
      <t>по профилактике</t>
    </r>
    <r>
      <rPr>
        <sz val="11"/>
        <rFont val="Arial Cyr"/>
        <family val="0"/>
      </rPr>
      <t xml:space="preserve"> дорожно-</t>
    </r>
  </si>
  <si>
    <r>
      <t xml:space="preserve">транспортного травматизма, профилактике </t>
    </r>
    <r>
      <rPr>
        <b/>
        <sz val="11"/>
        <rFont val="Arial Cyr"/>
        <family val="0"/>
      </rPr>
      <t>правонару</t>
    </r>
    <r>
      <rPr>
        <sz val="11"/>
        <rFont val="Arial Cyr"/>
        <family val="0"/>
      </rPr>
      <t>-</t>
    </r>
  </si>
  <si>
    <t>Другие вопросы в области физической культуры и спорта</t>
  </si>
  <si>
    <t>Создание условий для развития на территории муниципального</t>
  </si>
  <si>
    <t>образования массовой физическоц культуры и спорта</t>
  </si>
  <si>
    <t>Организация и проведение местных и участие в организации и</t>
  </si>
  <si>
    <t>проведении городских праздничных и иных зрелищных меропр_й</t>
  </si>
  <si>
    <t>№ 38 от 20.12.2011г.</t>
  </si>
  <si>
    <t>на 2012 год.</t>
  </si>
  <si>
    <t xml:space="preserve"> бюджета МО "Купчино"</t>
  </si>
  <si>
    <t xml:space="preserve">                                                         на 2012 год</t>
  </si>
  <si>
    <r>
      <t xml:space="preserve">      ДОХОДЫ     </t>
    </r>
    <r>
      <rPr>
        <b/>
        <sz val="8"/>
        <rFont val="Arial Cyr"/>
        <family val="0"/>
      </rPr>
      <t xml:space="preserve"> </t>
    </r>
  </si>
  <si>
    <t xml:space="preserve">                                       № 38 от 20.12.2011 г.</t>
  </si>
  <si>
    <t>Приложение № 7</t>
  </si>
  <si>
    <t>№ 38  от 20.12. 2011 г.</t>
  </si>
  <si>
    <t>государственных полномочий Санкт-Петербурга по организации</t>
  </si>
  <si>
    <t xml:space="preserve">образований Санкт-Петербурга на выполнение отдельного </t>
  </si>
  <si>
    <t>государственного полномочия Санкт-Петербурга по определению</t>
  </si>
  <si>
    <t>должностных лиц, уполномоченных составлять протоколы об</t>
  </si>
  <si>
    <t>административных правонарушениях</t>
  </si>
  <si>
    <t>ний Санкт-Петербурга на содержание ребенка в семье опекуна</t>
  </si>
  <si>
    <t>Санкт-Петербурга на вознаграждение, причитающееся приемному</t>
  </si>
  <si>
    <t xml:space="preserve">                                           на плановый период 2013-2014 г.г.</t>
  </si>
  <si>
    <t>Выполнение отдельных государственных полномочий за</t>
  </si>
  <si>
    <t>счет субвенций из фонда компенсаций Санкт-Петербурга</t>
  </si>
  <si>
    <t>3.3.1.2.</t>
  </si>
  <si>
    <t>4.1.1.2.</t>
  </si>
  <si>
    <t>Субсидии некоммерческим  организациям</t>
  </si>
  <si>
    <t>Субсидии на возмещение затрат, связанных с содержа-</t>
  </si>
  <si>
    <t>нием ДНД</t>
  </si>
  <si>
    <t>Членские взносы Совету муниципальных образований</t>
  </si>
  <si>
    <t>5.1.2.1.2.</t>
  </si>
  <si>
    <t xml:space="preserve">Проведение подготовки и обучения неработающего </t>
  </si>
  <si>
    <t>населения способам защиты и действиям в чрез-</t>
  </si>
  <si>
    <t>чайных ситуациях</t>
  </si>
  <si>
    <t xml:space="preserve">Содержание деятельности муниципальной информациной </t>
  </si>
  <si>
    <t>службы</t>
  </si>
  <si>
    <t>8.5.2.</t>
  </si>
  <si>
    <t>8.5.2.1.</t>
  </si>
  <si>
    <t>8.5.2.1.2.</t>
  </si>
  <si>
    <t>Завоз грунта, песка</t>
  </si>
  <si>
    <t xml:space="preserve"> (МУК) "Наш дом" </t>
  </si>
  <si>
    <t>Содержание и обеспечение деятельности Муници
пального учреждения культуры</t>
  </si>
  <si>
    <t>пального учрежденеия культуры</t>
  </si>
  <si>
    <t>Субсидии на содержание бюджетного учреждения</t>
  </si>
  <si>
    <t>Субсидии на организацию и проведение местных и участие в органи-</t>
  </si>
  <si>
    <t>участие в организации и  проведении городских празднич</t>
  </si>
  <si>
    <t>ных и иных зрелищных мероприятий</t>
  </si>
  <si>
    <t xml:space="preserve">Выполнение отдельных государственных полномочий </t>
  </si>
  <si>
    <t xml:space="preserve"> из фонда компенсаций  Санкт-Петербурга</t>
  </si>
  <si>
    <t>Пособия на содержание детей, находящихся под опекой</t>
  </si>
  <si>
    <t xml:space="preserve">(попечительством), и детей, переданных  на воспитание </t>
  </si>
  <si>
    <t>в приемные семьи</t>
  </si>
  <si>
    <t>полномочий за счет субвенций из фонда компенса</t>
  </si>
  <si>
    <t>ций Санкт-Петербурга</t>
  </si>
  <si>
    <t>3.2.1.10.</t>
  </si>
  <si>
    <t>Субсидии на возмещением затрат, связанных</t>
  </si>
  <si>
    <t>с содержанием ДНД</t>
  </si>
  <si>
    <t>Субсидии некоммерческим организациям</t>
  </si>
  <si>
    <t>9.2.1.1.</t>
  </si>
  <si>
    <t>9.3.1.1.</t>
  </si>
  <si>
    <t>11.2.1.1.1.</t>
  </si>
  <si>
    <t>11.2.2.</t>
  </si>
  <si>
    <t>11.2.2.1.</t>
  </si>
  <si>
    <t>х</t>
  </si>
  <si>
    <r>
      <t>шений</t>
    </r>
    <r>
      <rPr>
        <sz val="11"/>
        <rFont val="Arial Cyr"/>
        <family val="0"/>
      </rPr>
      <t xml:space="preserve"> и профилактике </t>
    </r>
    <r>
      <rPr>
        <b/>
        <sz val="11"/>
        <rFont val="Arial Cyr"/>
        <family val="0"/>
      </rPr>
      <t>терроризма и экстремизма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</si>
</sst>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0;[Red]0"/>
    <numFmt numFmtId="176" formatCode="[$-FC19]d\ mmmm\ yyyy\ &quot;г.&quot;"/>
    <numFmt numFmtId="177" formatCode="0.00;[Red]0.00"/>
    <numFmt numFmtId="178" formatCode="0.0;[Red]0.0"/>
    <numFmt numFmtId="179" formatCode="0.000000"/>
    <numFmt numFmtId="180" formatCode="0.00000"/>
    <numFmt numFmtId="181" formatCode="#,##0.0"/>
  </numFmts>
  <fonts count="66">
    <font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8"/>
      <name val="Arial"/>
      <family val="0"/>
    </font>
    <font>
      <i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b/>
      <sz val="9"/>
      <name val="Arial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7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b/>
      <i/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b/>
      <sz val="8"/>
      <name val="Arial"/>
      <family val="0"/>
    </font>
    <font>
      <b/>
      <i/>
      <sz val="11"/>
      <name val="Arial Cyr"/>
      <family val="0"/>
    </font>
    <font>
      <sz val="9"/>
      <name val="Arial"/>
      <family val="0"/>
    </font>
    <font>
      <b/>
      <sz val="12"/>
      <name val="Arial"/>
      <family val="2"/>
    </font>
    <font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12"/>
      <name val="Arial"/>
      <family val="2"/>
    </font>
    <font>
      <b/>
      <sz val="10.5"/>
      <name val="Arial Cyr"/>
      <family val="0"/>
    </font>
    <font>
      <b/>
      <i/>
      <sz val="8"/>
      <color indexed="23"/>
      <name val="Arial Cyr"/>
      <family val="2"/>
    </font>
    <font>
      <i/>
      <sz val="8"/>
      <color indexed="23"/>
      <name val="Arial Cyr"/>
      <family val="2"/>
    </font>
    <font>
      <i/>
      <sz val="12"/>
      <color indexed="12"/>
      <name val="Times New Roman"/>
      <family val="1"/>
    </font>
    <font>
      <sz val="12"/>
      <name val="Times New Roman"/>
      <family val="1"/>
    </font>
    <font>
      <i/>
      <sz val="8"/>
      <color indexed="63"/>
      <name val="Arial Cyr"/>
      <family val="0"/>
    </font>
    <font>
      <i/>
      <sz val="9"/>
      <color indexed="63"/>
      <name val="Arial Cyr"/>
      <family val="0"/>
    </font>
    <font>
      <i/>
      <sz val="10"/>
      <name val="Times New Roman"/>
      <family val="1"/>
    </font>
    <font>
      <b/>
      <i/>
      <sz val="11"/>
      <color indexed="17"/>
      <name val="Arial"/>
      <family val="2"/>
    </font>
    <font>
      <i/>
      <sz val="8"/>
      <color indexed="58"/>
      <name val="Arial Cyr"/>
      <family val="0"/>
    </font>
    <font>
      <i/>
      <sz val="9"/>
      <color indexed="10"/>
      <name val="Arial Cyr"/>
      <family val="0"/>
    </font>
    <font>
      <b/>
      <i/>
      <sz val="10.5"/>
      <name val="Arial Cyr"/>
      <family val="0"/>
    </font>
    <font>
      <sz val="10"/>
      <color indexed="60"/>
      <name val="Arial Cyr"/>
      <family val="0"/>
    </font>
    <font>
      <sz val="8"/>
      <color indexed="60"/>
      <name val="Arial Cyr"/>
      <family val="0"/>
    </font>
    <font>
      <i/>
      <sz val="8"/>
      <color indexed="60"/>
      <name val="Arial Cyr"/>
      <family val="0"/>
    </font>
    <font>
      <b/>
      <sz val="10"/>
      <color indexed="16"/>
      <name val="Arial Cyr"/>
      <family val="0"/>
    </font>
    <font>
      <b/>
      <i/>
      <sz val="9"/>
      <color indexed="16"/>
      <name val="Arial Cyr"/>
      <family val="0"/>
    </font>
    <font>
      <b/>
      <i/>
      <sz val="16"/>
      <name val="Arial Cyr"/>
      <family val="0"/>
    </font>
    <font>
      <i/>
      <sz val="12"/>
      <name val="Times New Roman"/>
      <family val="1"/>
    </font>
    <font>
      <b/>
      <i/>
      <sz val="9"/>
      <name val="Arial"/>
      <family val="2"/>
    </font>
    <font>
      <b/>
      <i/>
      <sz val="9"/>
      <name val="Times New Roman"/>
      <family val="1"/>
    </font>
    <font>
      <i/>
      <sz val="9.5"/>
      <name val="Arial Cyr"/>
      <family val="0"/>
    </font>
    <font>
      <b/>
      <i/>
      <sz val="14"/>
      <name val="Arial Cyr"/>
      <family val="0"/>
    </font>
    <font>
      <i/>
      <sz val="10"/>
      <color indexed="12"/>
      <name val="Arial Cyr"/>
      <family val="0"/>
    </font>
    <font>
      <i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10"/>
      <name val="Arial Cyr"/>
      <family val="0"/>
    </font>
    <font>
      <i/>
      <sz val="10"/>
      <color indexed="10"/>
      <name val="Arial Cyr"/>
      <family val="0"/>
    </font>
    <font>
      <i/>
      <sz val="10"/>
      <color indexed="10"/>
      <name val="Arial"/>
      <family val="2"/>
    </font>
    <font>
      <b/>
      <sz val="10"/>
      <color indexed="6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Border="1" applyAlignment="1">
      <alignment/>
    </xf>
    <xf numFmtId="0" fontId="9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49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49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12" fillId="0" borderId="6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0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7" fillId="0" borderId="2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16" fontId="7" fillId="0" borderId="4" xfId="0" applyNumberFormat="1" applyFont="1" applyBorder="1" applyAlignment="1">
      <alignment horizontal="center"/>
    </xf>
    <xf numFmtId="16" fontId="7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7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7" fillId="0" borderId="5" xfId="0" applyFont="1" applyFill="1" applyBorder="1" applyAlignment="1">
      <alignment/>
    </xf>
    <xf numFmtId="0" fontId="12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3" fontId="2" fillId="0" borderId="8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2" fillId="0" borderId="2" xfId="0" applyNumberFormat="1" applyFont="1" applyFill="1" applyBorder="1" applyAlignment="1">
      <alignment horizontal="right"/>
    </xf>
    <xf numFmtId="16" fontId="2" fillId="0" borderId="4" xfId="0" applyNumberFormat="1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6" fontId="12" fillId="0" borderId="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6" fontId="7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" fontId="2" fillId="0" borderId="7" xfId="0" applyNumberFormat="1" applyFont="1" applyBorder="1" applyAlignment="1">
      <alignment horizontal="center"/>
    </xf>
    <xf numFmtId="0" fontId="4" fillId="0" borderId="8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7" fillId="0" borderId="7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49" fontId="12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49" fontId="4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6" fontId="4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/>
    </xf>
    <xf numFmtId="49" fontId="4" fillId="0" borderId="8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" fontId="0" fillId="0" borderId="7" xfId="0" applyNumberFormat="1" applyFont="1" applyBorder="1" applyAlignment="1">
      <alignment horizontal="center"/>
    </xf>
    <xf numFmtId="0" fontId="4" fillId="0" borderId="7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16" fontId="12" fillId="0" borderId="2" xfId="0" applyNumberFormat="1" applyFont="1" applyFill="1" applyBorder="1" applyAlignment="1">
      <alignment horizontal="center"/>
    </xf>
    <xf numFmtId="16" fontId="12" fillId="0" borderId="4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right"/>
    </xf>
    <xf numFmtId="49" fontId="7" fillId="0" borderId="8" xfId="0" applyNumberFormat="1" applyFont="1" applyBorder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14" fontId="2" fillId="0" borderId="7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4" fontId="17" fillId="0" borderId="4" xfId="0" applyNumberFormat="1" applyFont="1" applyBorder="1" applyAlignment="1">
      <alignment horizontal="center"/>
    </xf>
    <xf numFmtId="2" fontId="7" fillId="0" borderId="0" xfId="20" applyNumberFormat="1" applyFont="1" applyAlignment="1">
      <alignment/>
    </xf>
    <xf numFmtId="0" fontId="4" fillId="0" borderId="7" xfId="0" applyFont="1" applyBorder="1" applyAlignment="1">
      <alignment/>
    </xf>
    <xf numFmtId="0" fontId="20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164" fontId="22" fillId="0" borderId="4" xfId="0" applyNumberFormat="1" applyFont="1" applyFill="1" applyBorder="1" applyAlignment="1">
      <alignment horizontal="right"/>
    </xf>
    <xf numFmtId="164" fontId="22" fillId="0" borderId="7" xfId="0" applyNumberFormat="1" applyFont="1" applyFill="1" applyBorder="1" applyAlignment="1">
      <alignment horizontal="right"/>
    </xf>
    <xf numFmtId="164" fontId="23" fillId="0" borderId="7" xfId="0" applyNumberFormat="1" applyFont="1" applyFill="1" applyBorder="1" applyAlignment="1">
      <alignment horizontal="right"/>
    </xf>
    <xf numFmtId="164" fontId="23" fillId="0" borderId="4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7" xfId="0" applyFont="1" applyBorder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8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" xfId="0" applyFont="1" applyFill="1" applyBorder="1" applyAlignment="1">
      <alignment/>
    </xf>
    <xf numFmtId="0" fontId="23" fillId="0" borderId="3" xfId="0" applyFont="1" applyFill="1" applyBorder="1" applyAlignment="1">
      <alignment/>
    </xf>
    <xf numFmtId="0" fontId="22" fillId="0" borderId="9" xfId="0" applyFont="1" applyFill="1" applyBorder="1" applyAlignment="1">
      <alignment/>
    </xf>
    <xf numFmtId="0" fontId="22" fillId="0" borderId="6" xfId="0" applyFont="1" applyFill="1" applyBorder="1" applyAlignment="1">
      <alignment/>
    </xf>
    <xf numFmtId="0" fontId="23" fillId="0" borderId="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7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22" fillId="0" borderId="5" xfId="0" applyFont="1" applyFill="1" applyBorder="1" applyAlignment="1">
      <alignment/>
    </xf>
    <xf numFmtId="0" fontId="26" fillId="0" borderId="0" xfId="0" applyFont="1" applyAlignment="1">
      <alignment/>
    </xf>
    <xf numFmtId="49" fontId="12" fillId="0" borderId="9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2" fillId="0" borderId="3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0" fontId="23" fillId="0" borderId="1" xfId="0" applyFont="1" applyBorder="1" applyAlignment="1">
      <alignment/>
    </xf>
    <xf numFmtId="0" fontId="23" fillId="0" borderId="5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3" fillId="0" borderId="13" xfId="0" applyFont="1" applyFill="1" applyBorder="1" applyAlignment="1">
      <alignment/>
    </xf>
    <xf numFmtId="0" fontId="0" fillId="0" borderId="4" xfId="0" applyBorder="1" applyAlignment="1">
      <alignment/>
    </xf>
    <xf numFmtId="0" fontId="22" fillId="0" borderId="14" xfId="0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12" fillId="0" borderId="2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49" fontId="12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2" fillId="0" borderId="13" xfId="0" applyFont="1" applyFill="1" applyBorder="1" applyAlignment="1">
      <alignment/>
    </xf>
    <xf numFmtId="0" fontId="18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8" fillId="0" borderId="3" xfId="0" applyFont="1" applyBorder="1" applyAlignment="1">
      <alignment/>
    </xf>
    <xf numFmtId="0" fontId="8" fillId="0" borderId="7" xfId="0" applyFont="1" applyBorder="1" applyAlignment="1">
      <alignment/>
    </xf>
    <xf numFmtId="0" fontId="27" fillId="0" borderId="5" xfId="0" applyFont="1" applyBorder="1" applyAlignment="1">
      <alignment/>
    </xf>
    <xf numFmtId="0" fontId="27" fillId="0" borderId="3" xfId="0" applyFont="1" applyBorder="1" applyAlignment="1">
      <alignment/>
    </xf>
    <xf numFmtId="0" fontId="27" fillId="0" borderId="1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3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2" fillId="0" borderId="5" xfId="0" applyFont="1" applyBorder="1" applyAlignment="1">
      <alignment/>
    </xf>
    <xf numFmtId="0" fontId="2" fillId="0" borderId="10" xfId="0" applyFont="1" applyBorder="1" applyAlignment="1">
      <alignment horizontal="center"/>
    </xf>
    <xf numFmtId="16" fontId="4" fillId="0" borderId="7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7" fillId="0" borderId="8" xfId="0" applyNumberFormat="1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49" fontId="12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3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6" fontId="10" fillId="0" borderId="7" xfId="0" applyNumberFormat="1" applyFont="1" applyFill="1" applyBorder="1" applyAlignment="1">
      <alignment horizontal="center"/>
    </xf>
    <xf numFmtId="14" fontId="12" fillId="0" borderId="2" xfId="0" applyNumberFormat="1" applyFont="1" applyFill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" fontId="2" fillId="0" borderId="6" xfId="0" applyNumberFormat="1" applyFont="1" applyBorder="1" applyAlignment="1">
      <alignment horizontal="center"/>
    </xf>
    <xf numFmtId="16" fontId="10" fillId="0" borderId="2" xfId="0" applyNumberFormat="1" applyFont="1" applyBorder="1" applyAlignment="1">
      <alignment horizontal="center"/>
    </xf>
    <xf numFmtId="16" fontId="10" fillId="0" borderId="4" xfId="0" applyNumberFormat="1" applyFont="1" applyBorder="1" applyAlignment="1">
      <alignment horizontal="center"/>
    </xf>
    <xf numFmtId="16" fontId="10" fillId="0" borderId="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/>
    </xf>
    <xf numFmtId="0" fontId="28" fillId="0" borderId="2" xfId="0" applyFont="1" applyBorder="1" applyAlignment="1">
      <alignment/>
    </xf>
    <xf numFmtId="0" fontId="28" fillId="0" borderId="8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28" fillId="0" borderId="4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5" xfId="0" applyFont="1" applyBorder="1" applyAlignment="1">
      <alignment/>
    </xf>
    <xf numFmtId="164" fontId="28" fillId="0" borderId="7" xfId="0" applyNumberFormat="1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5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5" fillId="0" borderId="2" xfId="0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5" fillId="0" borderId="7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5" fillId="0" borderId="4" xfId="0" applyFont="1" applyBorder="1" applyAlignment="1">
      <alignment/>
    </xf>
    <xf numFmtId="0" fontId="3" fillId="0" borderId="15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14" xfId="0" applyFont="1" applyFill="1" applyBorder="1" applyAlignment="1">
      <alignment/>
    </xf>
    <xf numFmtId="0" fontId="22" fillId="0" borderId="4" xfId="0" applyFont="1" applyBorder="1" applyAlignment="1">
      <alignment horizontal="center"/>
    </xf>
    <xf numFmtId="16" fontId="10" fillId="0" borderId="2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left"/>
    </xf>
    <xf numFmtId="0" fontId="23" fillId="0" borderId="2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49" fontId="12" fillId="0" borderId="2" xfId="0" applyNumberFormat="1" applyFont="1" applyFill="1" applyBorder="1" applyAlignment="1">
      <alignment horizontal="center"/>
    </xf>
    <xf numFmtId="2" fontId="22" fillId="0" borderId="4" xfId="0" applyNumberFormat="1" applyFont="1" applyFill="1" applyBorder="1" applyAlignment="1">
      <alignment horizontal="right"/>
    </xf>
    <xf numFmtId="2" fontId="6" fillId="0" borderId="6" xfId="0" applyNumberFormat="1" applyFont="1" applyFill="1" applyBorder="1" applyAlignment="1">
      <alignment horizontal="right"/>
    </xf>
    <xf numFmtId="0" fontId="23" fillId="2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23" fillId="2" borderId="13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" fontId="10" fillId="2" borderId="2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49" fontId="2" fillId="2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13" fillId="2" borderId="6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right"/>
    </xf>
    <xf numFmtId="0" fontId="7" fillId="2" borderId="9" xfId="0" applyFont="1" applyFill="1" applyBorder="1" applyAlignment="1">
      <alignment/>
    </xf>
    <xf numFmtId="49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right"/>
    </xf>
    <xf numFmtId="49" fontId="24" fillId="2" borderId="14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13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2" fillId="2" borderId="8" xfId="0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21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 applyAlignment="1">
      <alignment horizontal="center"/>
    </xf>
    <xf numFmtId="164" fontId="22" fillId="0" borderId="7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164" fontId="23" fillId="0" borderId="4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64" fontId="23" fillId="0" borderId="6" xfId="0" applyNumberFormat="1" applyFont="1" applyBorder="1" applyAlignment="1">
      <alignment horizontal="center"/>
    </xf>
    <xf numFmtId="164" fontId="23" fillId="0" borderId="7" xfId="0" applyNumberFormat="1" applyFont="1" applyBorder="1" applyAlignment="1">
      <alignment horizontal="center"/>
    </xf>
    <xf numFmtId="164" fontId="22" fillId="0" borderId="2" xfId="0" applyNumberFormat="1" applyFont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4" fontId="23" fillId="0" borderId="2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164" fontId="37" fillId="0" borderId="7" xfId="0" applyNumberFormat="1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164" fontId="38" fillId="0" borderId="2" xfId="0" applyNumberFormat="1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164" fontId="37" fillId="0" borderId="5" xfId="0" applyNumberFormat="1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164" fontId="37" fillId="0" borderId="4" xfId="0" applyNumberFormat="1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164" fontId="37" fillId="0" borderId="15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9" fillId="0" borderId="0" xfId="0" applyFont="1" applyAlignment="1">
      <alignment/>
    </xf>
    <xf numFmtId="164" fontId="22" fillId="0" borderId="14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2" xfId="0" applyFont="1" applyFill="1" applyBorder="1" applyAlignment="1">
      <alignment horizontal="center"/>
    </xf>
    <xf numFmtId="0" fontId="43" fillId="0" borderId="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7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49" fontId="7" fillId="2" borderId="7" xfId="0" applyNumberFormat="1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4" fontId="13" fillId="2" borderId="7" xfId="0" applyNumberFormat="1" applyFont="1" applyFill="1" applyBorder="1" applyAlignment="1">
      <alignment horizontal="center"/>
    </xf>
    <xf numFmtId="0" fontId="24" fillId="2" borderId="13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164" fontId="44" fillId="0" borderId="0" xfId="0" applyNumberFormat="1" applyFont="1" applyBorder="1" applyAlignment="1">
      <alignment horizontal="right" vertical="top" wrapText="1"/>
    </xf>
    <xf numFmtId="164" fontId="39" fillId="0" borderId="0" xfId="0" applyNumberFormat="1" applyFont="1" applyBorder="1" applyAlignment="1">
      <alignment horizontal="right" vertical="top" wrapText="1"/>
    </xf>
    <xf numFmtId="0" fontId="49" fillId="0" borderId="1" xfId="0" applyFont="1" applyFill="1" applyBorder="1" applyAlignment="1">
      <alignment/>
    </xf>
    <xf numFmtId="49" fontId="49" fillId="0" borderId="2" xfId="0" applyNumberFormat="1" applyFont="1" applyFill="1" applyBorder="1" applyAlignment="1">
      <alignment horizontal="center"/>
    </xf>
    <xf numFmtId="0" fontId="49" fillId="0" borderId="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5" xfId="0" applyFont="1" applyFill="1" applyBorder="1" applyAlignment="1">
      <alignment/>
    </xf>
    <xf numFmtId="49" fontId="49" fillId="0" borderId="7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3" xfId="0" applyFont="1" applyFill="1" applyBorder="1" applyAlignment="1">
      <alignment/>
    </xf>
    <xf numFmtId="49" fontId="49" fillId="0" borderId="4" xfId="0" applyNumberFormat="1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4" fillId="2" borderId="6" xfId="0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49" fontId="50" fillId="0" borderId="2" xfId="0" applyNumberFormat="1" applyFont="1" applyFill="1" applyBorder="1" applyAlignment="1">
      <alignment horizontal="center"/>
    </xf>
    <xf numFmtId="0" fontId="22" fillId="2" borderId="9" xfId="0" applyFont="1" applyFill="1" applyBorder="1" applyAlignment="1">
      <alignment/>
    </xf>
    <xf numFmtId="49" fontId="7" fillId="2" borderId="9" xfId="0" applyNumberFormat="1" applyFont="1" applyFill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10" fillId="2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49" fontId="12" fillId="0" borderId="17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/>
    </xf>
    <xf numFmtId="49" fontId="7" fillId="2" borderId="17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right"/>
    </xf>
    <xf numFmtId="0" fontId="52" fillId="2" borderId="11" xfId="0" applyFont="1" applyFill="1" applyBorder="1" applyAlignment="1">
      <alignment/>
    </xf>
    <xf numFmtId="0" fontId="52" fillId="0" borderId="8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9" xfId="0" applyFont="1" applyFill="1" applyBorder="1" applyAlignment="1">
      <alignment/>
    </xf>
    <xf numFmtId="0" fontId="52" fillId="2" borderId="8" xfId="0" applyFont="1" applyFill="1" applyBorder="1" applyAlignment="1">
      <alignment/>
    </xf>
    <xf numFmtId="0" fontId="52" fillId="2" borderId="0" xfId="0" applyFont="1" applyFill="1" applyBorder="1" applyAlignment="1">
      <alignment/>
    </xf>
    <xf numFmtId="0" fontId="52" fillId="2" borderId="0" xfId="0" applyFont="1" applyFill="1" applyBorder="1" applyAlignment="1">
      <alignment horizontal="left"/>
    </xf>
    <xf numFmtId="0" fontId="13" fillId="0" borderId="7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14" fontId="13" fillId="0" borderId="2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16" fontId="13" fillId="0" borderId="7" xfId="0" applyNumberFormat="1" applyFont="1" applyBorder="1" applyAlignment="1">
      <alignment horizontal="right"/>
    </xf>
    <xf numFmtId="2" fontId="4" fillId="0" borderId="2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20" xfId="0" applyFont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2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4" fillId="0" borderId="24" xfId="0" applyFont="1" applyFill="1" applyBorder="1" applyAlignment="1">
      <alignment/>
    </xf>
    <xf numFmtId="0" fontId="10" fillId="0" borderId="20" xfId="0" applyFont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0" fillId="0" borderId="6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2" fillId="0" borderId="21" xfId="0" applyFont="1" applyBorder="1" applyAlignment="1">
      <alignment/>
    </xf>
    <xf numFmtId="0" fontId="4" fillId="0" borderId="6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" fontId="4" fillId="0" borderId="2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10" fillId="0" borderId="27" xfId="0" applyFont="1" applyFill="1" applyBorder="1" applyAlignment="1">
      <alignment horizontal="right"/>
    </xf>
    <xf numFmtId="16" fontId="0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right"/>
    </xf>
    <xf numFmtId="16" fontId="0" fillId="0" borderId="21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31" xfId="0" applyFont="1" applyFill="1" applyBorder="1" applyAlignment="1">
      <alignment horizontal="right"/>
    </xf>
    <xf numFmtId="16" fontId="2" fillId="0" borderId="3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right"/>
    </xf>
    <xf numFmtId="16" fontId="7" fillId="0" borderId="20" xfId="0" applyNumberFormat="1" applyFont="1" applyBorder="1" applyAlignment="1">
      <alignment horizontal="center"/>
    </xf>
    <xf numFmtId="0" fontId="22" fillId="0" borderId="24" xfId="0" applyFont="1" applyFill="1" applyBorder="1" applyAlignment="1">
      <alignment/>
    </xf>
    <xf numFmtId="49" fontId="7" fillId="0" borderId="24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2" fillId="0" borderId="27" xfId="0" applyFont="1" applyFill="1" applyBorder="1" applyAlignment="1">
      <alignment horizontal="right"/>
    </xf>
    <xf numFmtId="16" fontId="7" fillId="0" borderId="21" xfId="0" applyNumberFormat="1" applyFont="1" applyBorder="1" applyAlignment="1">
      <alignment horizontal="center"/>
    </xf>
    <xf numFmtId="0" fontId="22" fillId="0" borderId="25" xfId="0" applyFont="1" applyFill="1" applyBorder="1" applyAlignment="1">
      <alignment/>
    </xf>
    <xf numFmtId="49" fontId="7" fillId="0" borderId="25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31" xfId="0" applyFont="1" applyFill="1" applyBorder="1" applyAlignment="1">
      <alignment horizontal="right"/>
    </xf>
    <xf numFmtId="0" fontId="7" fillId="0" borderId="29" xfId="0" applyFont="1" applyBorder="1" applyAlignment="1">
      <alignment horizontal="center"/>
    </xf>
    <xf numFmtId="0" fontId="22" fillId="0" borderId="21" xfId="0" applyFont="1" applyFill="1" applyBorder="1" applyAlignment="1">
      <alignment/>
    </xf>
    <xf numFmtId="49" fontId="7" fillId="0" borderId="31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right"/>
    </xf>
    <xf numFmtId="0" fontId="22" fillId="0" borderId="6" xfId="0" applyFont="1" applyFill="1" applyBorder="1" applyAlignment="1">
      <alignment/>
    </xf>
    <xf numFmtId="49" fontId="7" fillId="0" borderId="22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64" fontId="7" fillId="0" borderId="22" xfId="0" applyNumberFormat="1" applyFont="1" applyFill="1" applyBorder="1" applyAlignment="1">
      <alignment horizontal="right"/>
    </xf>
    <xf numFmtId="0" fontId="10" fillId="0" borderId="20" xfId="0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164" fontId="4" fillId="0" borderId="20" xfId="0" applyNumberFormat="1" applyFont="1" applyFill="1" applyBorder="1" applyAlignment="1">
      <alignment horizontal="right"/>
    </xf>
    <xf numFmtId="0" fontId="10" fillId="0" borderId="22" xfId="0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10" fillId="0" borderId="22" xfId="0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3" fillId="0" borderId="24" xfId="0" applyFont="1" applyFill="1" applyBorder="1" applyAlignment="1">
      <alignment/>
    </xf>
    <xf numFmtId="49" fontId="2" fillId="0" borderId="24" xfId="0" applyNumberFormat="1" applyFont="1" applyBorder="1" applyAlignment="1">
      <alignment horizontal="center"/>
    </xf>
    <xf numFmtId="164" fontId="2" fillId="0" borderId="27" xfId="0" applyNumberFormat="1" applyFont="1" applyFill="1" applyBorder="1" applyAlignment="1">
      <alignment horizontal="right"/>
    </xf>
    <xf numFmtId="164" fontId="7" fillId="0" borderId="27" xfId="0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164" fontId="7" fillId="0" borderId="21" xfId="0" applyNumberFormat="1" applyFont="1" applyFill="1" applyBorder="1" applyAlignment="1">
      <alignment horizontal="right"/>
    </xf>
    <xf numFmtId="16" fontId="7" fillId="0" borderId="6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12" fillId="0" borderId="21" xfId="0" applyFont="1" applyFill="1" applyBorder="1" applyAlignment="1">
      <alignment horizontal="right"/>
    </xf>
    <xf numFmtId="49" fontId="7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12" fillId="0" borderId="6" xfId="0" applyFont="1" applyFill="1" applyBorder="1" applyAlignment="1">
      <alignment horizontal="right"/>
    </xf>
    <xf numFmtId="16" fontId="2" fillId="0" borderId="2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2" fillId="0" borderId="31" xfId="0" applyFont="1" applyFill="1" applyBorder="1" applyAlignment="1">
      <alignment horizontal="right"/>
    </xf>
    <xf numFmtId="16" fontId="7" fillId="0" borderId="22" xfId="0" applyNumberFormat="1" applyFont="1" applyBorder="1" applyAlignment="1">
      <alignment horizontal="center"/>
    </xf>
    <xf numFmtId="0" fontId="12" fillId="0" borderId="28" xfId="0" applyFont="1" applyFill="1" applyBorder="1" applyAlignment="1">
      <alignment horizontal="right"/>
    </xf>
    <xf numFmtId="164" fontId="12" fillId="0" borderId="6" xfId="0" applyNumberFormat="1" applyFont="1" applyFill="1" applyBorder="1" applyAlignment="1">
      <alignment horizontal="right"/>
    </xf>
    <xf numFmtId="3" fontId="7" fillId="0" borderId="20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164" fontId="12" fillId="0" borderId="27" xfId="0" applyNumberFormat="1" applyFont="1" applyFill="1" applyBorder="1" applyAlignment="1">
      <alignment horizontal="right"/>
    </xf>
    <xf numFmtId="0" fontId="12" fillId="0" borderId="21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164" fontId="12" fillId="0" borderId="31" xfId="0" applyNumberFormat="1" applyFont="1" applyFill="1" applyBorder="1" applyAlignment="1">
      <alignment horizontal="right"/>
    </xf>
    <xf numFmtId="0" fontId="22" fillId="0" borderId="20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16" fontId="7" fillId="0" borderId="23" xfId="0" applyNumberFormat="1" applyFont="1" applyBorder="1" applyAlignment="1">
      <alignment horizontal="center"/>
    </xf>
    <xf numFmtId="0" fontId="12" fillId="0" borderId="27" xfId="0" applyFont="1" applyFill="1" applyBorder="1" applyAlignment="1">
      <alignment horizontal="right"/>
    </xf>
    <xf numFmtId="16" fontId="7" fillId="0" borderId="29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164" fontId="4" fillId="0" borderId="28" xfId="0" applyNumberFormat="1" applyFont="1" applyFill="1" applyBorder="1" applyAlignment="1">
      <alignment horizontal="right"/>
    </xf>
    <xf numFmtId="164" fontId="12" fillId="0" borderId="28" xfId="0" applyNumberFormat="1" applyFont="1" applyFill="1" applyBorder="1" applyAlignment="1">
      <alignment horizontal="right"/>
    </xf>
    <xf numFmtId="0" fontId="10" fillId="0" borderId="21" xfId="0" applyFont="1" applyBorder="1" applyAlignment="1">
      <alignment horizontal="center"/>
    </xf>
    <xf numFmtId="16" fontId="10" fillId="0" borderId="30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164" fontId="10" fillId="0" borderId="22" xfId="0" applyNumberFormat="1" applyFont="1" applyFill="1" applyBorder="1" applyAlignment="1">
      <alignment horizontal="right"/>
    </xf>
    <xf numFmtId="16" fontId="12" fillId="0" borderId="20" xfId="0" applyNumberFormat="1" applyFont="1" applyFill="1" applyBorder="1" applyAlignment="1">
      <alignment horizontal="center"/>
    </xf>
    <xf numFmtId="16" fontId="12" fillId="0" borderId="21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164" fontId="12" fillId="0" borderId="21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3" fillId="0" borderId="22" xfId="0" applyFont="1" applyFill="1" applyBorder="1" applyAlignment="1">
      <alignment/>
    </xf>
    <xf numFmtId="164" fontId="2" fillId="0" borderId="22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2" fillId="0" borderId="31" xfId="0" applyNumberFormat="1" applyFont="1" applyFill="1" applyBorder="1" applyAlignment="1">
      <alignment horizontal="right"/>
    </xf>
    <xf numFmtId="16" fontId="12" fillId="0" borderId="21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4" fontId="12" fillId="0" borderId="6" xfId="0" applyNumberFormat="1" applyFont="1" applyFill="1" applyBorder="1" applyAlignment="1">
      <alignment horizontal="center"/>
    </xf>
    <xf numFmtId="14" fontId="12" fillId="0" borderId="23" xfId="0" applyNumberFormat="1" applyFont="1" applyFill="1" applyBorder="1" applyAlignment="1">
      <alignment horizontal="center"/>
    </xf>
    <xf numFmtId="14" fontId="10" fillId="0" borderId="23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164" fontId="10" fillId="0" borderId="20" xfId="0" applyNumberFormat="1" applyFont="1" applyFill="1" applyBorder="1" applyAlignment="1">
      <alignment horizontal="right"/>
    </xf>
    <xf numFmtId="0" fontId="12" fillId="0" borderId="30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164" fontId="12" fillId="0" borderId="22" xfId="0" applyNumberFormat="1" applyFont="1" applyFill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49" fontId="0" fillId="0" borderId="2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49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164" fontId="10" fillId="0" borderId="6" xfId="0" applyNumberFormat="1" applyFont="1" applyFill="1" applyBorder="1" applyAlignment="1">
      <alignment horizontal="right"/>
    </xf>
    <xf numFmtId="16" fontId="2" fillId="0" borderId="32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right"/>
    </xf>
    <xf numFmtId="164" fontId="4" fillId="0" borderId="27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164" fontId="10" fillId="0" borderId="27" xfId="0" applyNumberFormat="1" applyFont="1" applyFill="1" applyBorder="1" applyAlignment="1">
      <alignment horizontal="right"/>
    </xf>
    <xf numFmtId="164" fontId="10" fillId="0" borderId="28" xfId="0" applyNumberFormat="1" applyFont="1" applyFill="1" applyBorder="1" applyAlignment="1">
      <alignment horizontal="right"/>
    </xf>
    <xf numFmtId="16" fontId="2" fillId="0" borderId="22" xfId="0" applyNumberFormat="1" applyFont="1" applyBorder="1" applyAlignment="1">
      <alignment horizontal="center"/>
    </xf>
    <xf numFmtId="164" fontId="12" fillId="0" borderId="20" xfId="0" applyNumberFormat="1" applyFont="1" applyFill="1" applyBorder="1" applyAlignment="1">
      <alignment horizontal="right"/>
    </xf>
    <xf numFmtId="0" fontId="23" fillId="0" borderId="6" xfId="0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7" fillId="0" borderId="32" xfId="0" applyFont="1" applyBorder="1" applyAlignment="1">
      <alignment horizontal="center"/>
    </xf>
    <xf numFmtId="0" fontId="12" fillId="0" borderId="6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4" fontId="4" fillId="0" borderId="6" xfId="0" applyNumberFormat="1" applyFont="1" applyFill="1" applyBorder="1" applyAlignment="1">
      <alignment horizontal="right"/>
    </xf>
    <xf numFmtId="0" fontId="22" fillId="0" borderId="27" xfId="0" applyFont="1" applyFill="1" applyBorder="1" applyAlignment="1">
      <alignment/>
    </xf>
    <xf numFmtId="164" fontId="2" fillId="0" borderId="20" xfId="0" applyNumberFormat="1" applyFont="1" applyFill="1" applyBorder="1" applyAlignment="1">
      <alignment horizontal="right"/>
    </xf>
    <xf numFmtId="49" fontId="12" fillId="0" borderId="6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/>
    </xf>
    <xf numFmtId="49" fontId="12" fillId="0" borderId="20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64" fontId="4" fillId="0" borderId="26" xfId="0" applyNumberFormat="1" applyFont="1" applyFill="1" applyBorder="1" applyAlignment="1">
      <alignment horizontal="right"/>
    </xf>
    <xf numFmtId="0" fontId="13" fillId="0" borderId="22" xfId="0" applyFont="1" applyBorder="1" applyAlignment="1">
      <alignment horizontal="center"/>
    </xf>
    <xf numFmtId="0" fontId="12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4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2" fillId="0" borderId="30" xfId="0" applyFont="1" applyFill="1" applyBorder="1" applyAlignment="1">
      <alignment/>
    </xf>
    <xf numFmtId="164" fontId="7" fillId="0" borderId="28" xfId="0" applyNumberFormat="1" applyFont="1" applyFill="1" applyBorder="1" applyAlignment="1">
      <alignment horizontal="right"/>
    </xf>
    <xf numFmtId="0" fontId="13" fillId="0" borderId="20" xfId="0" applyFont="1" applyBorder="1" applyAlignment="1">
      <alignment horizontal="center"/>
    </xf>
    <xf numFmtId="164" fontId="7" fillId="0" borderId="31" xfId="0" applyNumberFormat="1" applyFont="1" applyFill="1" applyBorder="1" applyAlignment="1">
      <alignment horizontal="right"/>
    </xf>
    <xf numFmtId="0" fontId="13" fillId="0" borderId="6" xfId="0" applyFont="1" applyBorder="1" applyAlignment="1">
      <alignment horizontal="center"/>
    </xf>
    <xf numFmtId="0" fontId="22" fillId="0" borderId="26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23" fillId="0" borderId="6" xfId="0" applyFont="1" applyFill="1" applyBorder="1" applyAlignment="1">
      <alignment/>
    </xf>
    <xf numFmtId="49" fontId="4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4" fontId="10" fillId="0" borderId="31" xfId="0" applyNumberFormat="1" applyFont="1" applyFill="1" applyBorder="1" applyAlignment="1">
      <alignment horizontal="right"/>
    </xf>
    <xf numFmtId="49" fontId="2" fillId="0" borderId="33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right"/>
    </xf>
    <xf numFmtId="0" fontId="13" fillId="0" borderId="23" xfId="0" applyFont="1" applyBorder="1" applyAlignment="1">
      <alignment horizontal="center"/>
    </xf>
    <xf numFmtId="0" fontId="24" fillId="0" borderId="21" xfId="0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right"/>
    </xf>
    <xf numFmtId="0" fontId="24" fillId="0" borderId="6" xfId="0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49" fontId="24" fillId="0" borderId="6" xfId="0" applyNumberFormat="1" applyFont="1" applyFill="1" applyBorder="1" applyAlignment="1">
      <alignment horizontal="right"/>
    </xf>
    <xf numFmtId="0" fontId="22" fillId="0" borderId="20" xfId="0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right"/>
    </xf>
    <xf numFmtId="49" fontId="24" fillId="0" borderId="20" xfId="0" applyNumberFormat="1" applyFont="1" applyFill="1" applyBorder="1" applyAlignment="1">
      <alignment horizontal="right"/>
    </xf>
    <xf numFmtId="0" fontId="29" fillId="0" borderId="24" xfId="0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/>
    </xf>
    <xf numFmtId="164" fontId="6" fillId="0" borderId="27" xfId="0" applyNumberFormat="1" applyFont="1" applyFill="1" applyBorder="1" applyAlignment="1">
      <alignment horizontal="right"/>
    </xf>
    <xf numFmtId="164" fontId="29" fillId="0" borderId="27" xfId="0" applyNumberFormat="1" applyFont="1" applyFill="1" applyBorder="1" applyAlignment="1">
      <alignment horizontal="right"/>
    </xf>
    <xf numFmtId="0" fontId="14" fillId="0" borderId="22" xfId="0" applyFont="1" applyBorder="1" applyAlignment="1">
      <alignment horizontal="center"/>
    </xf>
    <xf numFmtId="164" fontId="13" fillId="0" borderId="28" xfId="0" applyNumberFormat="1" applyFont="1" applyFill="1" applyBorder="1" applyAlignment="1">
      <alignment horizontal="right"/>
    </xf>
    <xf numFmtId="0" fontId="29" fillId="0" borderId="25" xfId="0" applyFont="1" applyFill="1" applyBorder="1" applyAlignment="1">
      <alignment/>
    </xf>
    <xf numFmtId="49" fontId="7" fillId="0" borderId="25" xfId="0" applyNumberFormat="1" applyFont="1" applyFill="1" applyBorder="1" applyAlignment="1">
      <alignment horizontal="center"/>
    </xf>
    <xf numFmtId="164" fontId="13" fillId="0" borderId="31" xfId="0" applyNumberFormat="1" applyFont="1" applyFill="1" applyBorder="1" applyAlignment="1">
      <alignment horizontal="right"/>
    </xf>
    <xf numFmtId="0" fontId="14" fillId="0" borderId="20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4" fontId="4" fillId="0" borderId="20" xfId="0" applyNumberFormat="1" applyFont="1" applyBorder="1" applyAlignment="1">
      <alignment/>
    </xf>
    <xf numFmtId="49" fontId="7" fillId="0" borderId="22" xfId="0" applyNumberFormat="1" applyFont="1" applyFill="1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0" fontId="4" fillId="0" borderId="31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23" xfId="0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right"/>
    </xf>
    <xf numFmtId="14" fontId="2" fillId="0" borderId="20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4" fontId="23" fillId="0" borderId="6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center"/>
    </xf>
    <xf numFmtId="14" fontId="7" fillId="0" borderId="22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14" fontId="17" fillId="0" borderId="20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31" xfId="0" applyFont="1" applyFill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right"/>
    </xf>
    <xf numFmtId="0" fontId="22" fillId="0" borderId="32" xfId="0" applyFont="1" applyFill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6" xfId="0" applyFont="1" applyFill="1" applyBorder="1" applyAlignment="1">
      <alignment horizontal="right"/>
    </xf>
    <xf numFmtId="49" fontId="12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49" fontId="33" fillId="0" borderId="30" xfId="0" applyNumberFormat="1" applyFont="1" applyBorder="1" applyAlignment="1">
      <alignment horizontal="center"/>
    </xf>
    <xf numFmtId="0" fontId="0" fillId="0" borderId="30" xfId="0" applyFont="1" applyFill="1" applyBorder="1" applyAlignment="1">
      <alignment/>
    </xf>
    <xf numFmtId="164" fontId="4" fillId="0" borderId="22" xfId="0" applyNumberFormat="1" applyFont="1" applyFill="1" applyBorder="1" applyAlignment="1">
      <alignment horizontal="right"/>
    </xf>
    <xf numFmtId="49" fontId="12" fillId="0" borderId="25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64" fontId="22" fillId="0" borderId="25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49" fontId="33" fillId="0" borderId="20" xfId="0" applyNumberFormat="1" applyFont="1" applyBorder="1" applyAlignment="1">
      <alignment horizontal="center"/>
    </xf>
    <xf numFmtId="0" fontId="12" fillId="0" borderId="22" xfId="0" applyFont="1" applyBorder="1" applyAlignment="1">
      <alignment/>
    </xf>
    <xf numFmtId="49" fontId="34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164" fontId="10" fillId="0" borderId="22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23" fillId="0" borderId="25" xfId="0" applyFont="1" applyFill="1" applyBorder="1" applyAlignment="1">
      <alignment/>
    </xf>
    <xf numFmtId="49" fontId="10" fillId="0" borderId="25" xfId="0" applyNumberFormat="1" applyFont="1" applyBorder="1" applyAlignment="1">
      <alignment horizontal="center"/>
    </xf>
    <xf numFmtId="164" fontId="10" fillId="0" borderId="21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2" fontId="23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right"/>
    </xf>
    <xf numFmtId="164" fontId="13" fillId="0" borderId="6" xfId="0" applyNumberFormat="1" applyFont="1" applyFill="1" applyBorder="1" applyAlignment="1">
      <alignment horizontal="right"/>
    </xf>
    <xf numFmtId="164" fontId="29" fillId="0" borderId="0" xfId="0" applyNumberFormat="1" applyFont="1" applyFill="1" applyAlignment="1">
      <alignment/>
    </xf>
    <xf numFmtId="2" fontId="1" fillId="0" borderId="2" xfId="0" applyNumberFormat="1" applyFont="1" applyFill="1" applyBorder="1" applyAlignment="1">
      <alignment horizontal="center"/>
    </xf>
    <xf numFmtId="2" fontId="22" fillId="0" borderId="7" xfId="0" applyNumberFormat="1" applyFont="1" applyFill="1" applyBorder="1" applyAlignment="1">
      <alignment horizontal="center"/>
    </xf>
    <xf numFmtId="2" fontId="22" fillId="0" borderId="4" xfId="0" applyNumberFormat="1" applyFont="1" applyFill="1" applyBorder="1" applyAlignment="1">
      <alignment horizontal="center"/>
    </xf>
    <xf numFmtId="2" fontId="23" fillId="0" borderId="2" xfId="0" applyNumberFormat="1" applyFont="1" applyFill="1" applyBorder="1" applyAlignment="1">
      <alignment horizontal="right"/>
    </xf>
    <xf numFmtId="2" fontId="23" fillId="0" borderId="4" xfId="0" applyNumberFormat="1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center"/>
    </xf>
    <xf numFmtId="164" fontId="23" fillId="0" borderId="6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42" fillId="0" borderId="12" xfId="0" applyNumberFormat="1" applyFont="1" applyBorder="1" applyAlignment="1">
      <alignment/>
    </xf>
    <xf numFmtId="2" fontId="29" fillId="0" borderId="1" xfId="0" applyNumberFormat="1" applyFont="1" applyBorder="1" applyAlignment="1">
      <alignment/>
    </xf>
    <xf numFmtId="0" fontId="29" fillId="0" borderId="5" xfId="0" applyFont="1" applyBorder="1" applyAlignment="1">
      <alignment/>
    </xf>
    <xf numFmtId="0" fontId="29" fillId="0" borderId="3" xfId="0" applyFont="1" applyBorder="1" applyAlignment="1">
      <alignment/>
    </xf>
    <xf numFmtId="2" fontId="0" fillId="0" borderId="7" xfId="0" applyNumberFormat="1" applyBorder="1" applyAlignment="1">
      <alignment/>
    </xf>
    <xf numFmtId="0" fontId="29" fillId="0" borderId="1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6" xfId="0" applyFont="1" applyBorder="1" applyAlignment="1">
      <alignment/>
    </xf>
    <xf numFmtId="164" fontId="41" fillId="0" borderId="6" xfId="0" applyNumberFormat="1" applyFont="1" applyBorder="1" applyAlignment="1">
      <alignment/>
    </xf>
    <xf numFmtId="0" fontId="41" fillId="0" borderId="6" xfId="0" applyFont="1" applyBorder="1" applyAlignment="1">
      <alignment/>
    </xf>
    <xf numFmtId="164" fontId="0" fillId="0" borderId="1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29" fillId="0" borderId="2" xfId="0" applyNumberFormat="1" applyFont="1" applyBorder="1" applyAlignment="1">
      <alignment/>
    </xf>
    <xf numFmtId="164" fontId="41" fillId="0" borderId="4" xfId="0" applyNumberFormat="1" applyFont="1" applyBorder="1" applyAlignment="1">
      <alignment/>
    </xf>
    <xf numFmtId="164" fontId="41" fillId="0" borderId="2" xfId="0" applyNumberFormat="1" applyFont="1" applyBorder="1" applyAlignment="1">
      <alignment/>
    </xf>
    <xf numFmtId="0" fontId="41" fillId="0" borderId="4" xfId="0" applyFont="1" applyBorder="1" applyAlignment="1">
      <alignment/>
    </xf>
    <xf numFmtId="164" fontId="41" fillId="0" borderId="1" xfId="0" applyNumberFormat="1" applyFont="1" applyBorder="1" applyAlignment="1">
      <alignment/>
    </xf>
    <xf numFmtId="0" fontId="41" fillId="0" borderId="3" xfId="0" applyFont="1" applyBorder="1" applyAlignment="1">
      <alignment/>
    </xf>
    <xf numFmtId="2" fontId="22" fillId="0" borderId="1" xfId="0" applyNumberFormat="1" applyFont="1" applyFill="1" applyBorder="1" applyAlignment="1">
      <alignment horizontal="right"/>
    </xf>
    <xf numFmtId="2" fontId="22" fillId="0" borderId="5" xfId="0" applyNumberFormat="1" applyFont="1" applyFill="1" applyBorder="1" applyAlignment="1">
      <alignment horizontal="right"/>
    </xf>
    <xf numFmtId="2" fontId="22" fillId="0" borderId="3" xfId="0" applyNumberFormat="1" applyFont="1" applyFill="1" applyBorder="1" applyAlignment="1">
      <alignment horizontal="right"/>
    </xf>
    <xf numFmtId="164" fontId="23" fillId="0" borderId="1" xfId="0" applyNumberFormat="1" applyFont="1" applyFill="1" applyBorder="1" applyAlignment="1">
      <alignment horizontal="center"/>
    </xf>
    <xf numFmtId="164" fontId="22" fillId="0" borderId="5" xfId="0" applyNumberFormat="1" applyFont="1" applyFill="1" applyBorder="1" applyAlignment="1">
      <alignment horizontal="right"/>
    </xf>
    <xf numFmtId="164" fontId="22" fillId="0" borderId="3" xfId="0" applyNumberFormat="1" applyFont="1" applyFill="1" applyBorder="1" applyAlignment="1">
      <alignment horizontal="right"/>
    </xf>
    <xf numFmtId="164" fontId="23" fillId="0" borderId="5" xfId="0" applyNumberFormat="1" applyFont="1" applyFill="1" applyBorder="1" applyAlignment="1">
      <alignment horizontal="right"/>
    </xf>
    <xf numFmtId="164" fontId="22" fillId="0" borderId="1" xfId="0" applyNumberFormat="1" applyFont="1" applyFill="1" applyBorder="1" applyAlignment="1">
      <alignment horizontal="right"/>
    </xf>
    <xf numFmtId="164" fontId="22" fillId="0" borderId="12" xfId="0" applyNumberFormat="1" applyFont="1" applyFill="1" applyBorder="1" applyAlignment="1">
      <alignment horizontal="right"/>
    </xf>
    <xf numFmtId="164" fontId="23" fillId="0" borderId="1" xfId="0" applyNumberFormat="1" applyFont="1" applyFill="1" applyBorder="1" applyAlignment="1">
      <alignment horizontal="right"/>
    </xf>
    <xf numFmtId="164" fontId="23" fillId="0" borderId="3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right"/>
    </xf>
    <xf numFmtId="164" fontId="23" fillId="0" borderId="3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2" fontId="23" fillId="0" borderId="5" xfId="0" applyNumberFormat="1" applyFont="1" applyFill="1" applyBorder="1" applyAlignment="1">
      <alignment horizontal="right"/>
    </xf>
    <xf numFmtId="164" fontId="23" fillId="0" borderId="5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right"/>
    </xf>
    <xf numFmtId="2" fontId="23" fillId="0" borderId="3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12" fillId="0" borderId="3" xfId="0" applyNumberFormat="1" applyFont="1" applyFill="1" applyBorder="1" applyAlignment="1">
      <alignment horizontal="right"/>
    </xf>
    <xf numFmtId="164" fontId="12" fillId="0" borderId="12" xfId="0" applyNumberFormat="1" applyFont="1" applyFill="1" applyBorder="1" applyAlignment="1">
      <alignment horizontal="right"/>
    </xf>
    <xf numFmtId="164" fontId="23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164" fontId="13" fillId="0" borderId="12" xfId="0" applyNumberFormat="1" applyFont="1" applyFill="1" applyBorder="1" applyAlignment="1">
      <alignment horizontal="right"/>
    </xf>
    <xf numFmtId="164" fontId="25" fillId="0" borderId="1" xfId="0" applyNumberFormat="1" applyFont="1" applyFill="1" applyBorder="1" applyAlignment="1">
      <alignment horizontal="center" vertical="top" wrapText="1"/>
    </xf>
    <xf numFmtId="164" fontId="54" fillId="0" borderId="5" xfId="0" applyNumberFormat="1" applyFont="1" applyFill="1" applyBorder="1" applyAlignment="1">
      <alignment horizontal="right" vertical="top" wrapText="1"/>
    </xf>
    <xf numFmtId="164" fontId="6" fillId="0" borderId="3" xfId="0" applyNumberFormat="1" applyFont="1" applyFill="1" applyBorder="1" applyAlignment="1">
      <alignment horizontal="right"/>
    </xf>
    <xf numFmtId="164" fontId="21" fillId="0" borderId="18" xfId="0" applyNumberFormat="1" applyFont="1" applyFill="1" applyBorder="1" applyAlignment="1">
      <alignment horizontal="right"/>
    </xf>
    <xf numFmtId="164" fontId="21" fillId="0" borderId="5" xfId="0" applyNumberFormat="1" applyFont="1" applyFill="1" applyBorder="1" applyAlignment="1">
      <alignment horizontal="center"/>
    </xf>
    <xf numFmtId="164" fontId="21" fillId="0" borderId="5" xfId="0" applyNumberFormat="1" applyFont="1" applyFill="1" applyBorder="1" applyAlignment="1">
      <alignment horizontal="right"/>
    </xf>
    <xf numFmtId="164" fontId="55" fillId="0" borderId="1" xfId="0" applyNumberFormat="1" applyFont="1" applyFill="1" applyBorder="1" applyAlignment="1">
      <alignment horizontal="center" vertical="top" wrapText="1"/>
    </xf>
    <xf numFmtId="164" fontId="56" fillId="0" borderId="5" xfId="0" applyNumberFormat="1" applyFont="1" applyFill="1" applyBorder="1" applyAlignment="1">
      <alignment horizontal="right" vertical="top" wrapText="1"/>
    </xf>
    <xf numFmtId="164" fontId="56" fillId="0" borderId="3" xfId="0" applyNumberFormat="1" applyFont="1" applyFill="1" applyBorder="1" applyAlignment="1">
      <alignment horizontal="right" vertical="top" wrapText="1"/>
    </xf>
    <xf numFmtId="164" fontId="55" fillId="0" borderId="8" xfId="0" applyNumberFormat="1" applyFont="1" applyFill="1" applyBorder="1" applyAlignment="1">
      <alignment horizontal="center" vertical="top" wrapText="1"/>
    </xf>
    <xf numFmtId="164" fontId="56" fillId="0" borderId="0" xfId="0" applyNumberFormat="1" applyFont="1" applyFill="1" applyBorder="1" applyAlignment="1">
      <alignment horizontal="right" vertical="top" wrapText="1"/>
    </xf>
    <xf numFmtId="164" fontId="21" fillId="0" borderId="1" xfId="0" applyNumberFormat="1" applyFont="1" applyFill="1" applyBorder="1" applyAlignment="1">
      <alignment horizontal="center"/>
    </xf>
    <xf numFmtId="164" fontId="24" fillId="0" borderId="5" xfId="0" applyNumberFormat="1" applyFont="1" applyFill="1" applyBorder="1" applyAlignment="1">
      <alignment horizontal="right"/>
    </xf>
    <xf numFmtId="164" fontId="22" fillId="0" borderId="5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center"/>
    </xf>
    <xf numFmtId="164" fontId="23" fillId="0" borderId="12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48" fillId="0" borderId="11" xfId="0" applyFont="1" applyFill="1" applyBorder="1" applyAlignment="1">
      <alignment/>
    </xf>
    <xf numFmtId="0" fontId="13" fillId="0" borderId="7" xfId="0" applyFont="1" applyBorder="1" applyAlignment="1">
      <alignment/>
    </xf>
    <xf numFmtId="0" fontId="29" fillId="0" borderId="7" xfId="0" applyFont="1" applyBorder="1" applyAlignment="1">
      <alignment/>
    </xf>
    <xf numFmtId="164" fontId="29" fillId="0" borderId="7" xfId="0" applyNumberFormat="1" applyFont="1" applyBorder="1" applyAlignment="1">
      <alignment/>
    </xf>
    <xf numFmtId="0" fontId="29" fillId="0" borderId="4" xfId="0" applyFont="1" applyBorder="1" applyAlignment="1">
      <alignment/>
    </xf>
    <xf numFmtId="2" fontId="0" fillId="0" borderId="6" xfId="0" applyNumberFormat="1" applyBorder="1" applyAlignment="1">
      <alignment/>
    </xf>
    <xf numFmtId="164" fontId="29" fillId="0" borderId="6" xfId="0" applyNumberFormat="1" applyFont="1" applyBorder="1" applyAlignment="1">
      <alignment/>
    </xf>
    <xf numFmtId="164" fontId="13" fillId="0" borderId="6" xfId="0" applyNumberFormat="1" applyFont="1" applyBorder="1" applyAlignment="1">
      <alignment/>
    </xf>
    <xf numFmtId="0" fontId="29" fillId="0" borderId="2" xfId="0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23" fillId="0" borderId="12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164" fontId="0" fillId="0" borderId="6" xfId="0" applyNumberFormat="1" applyBorder="1" applyAlignment="1">
      <alignment/>
    </xf>
    <xf numFmtId="0" fontId="46" fillId="0" borderId="2" xfId="0" applyFont="1" applyBorder="1" applyAlignment="1">
      <alignment/>
    </xf>
    <xf numFmtId="0" fontId="26" fillId="0" borderId="6" xfId="0" applyFont="1" applyBorder="1" applyAlignment="1">
      <alignment/>
    </xf>
    <xf numFmtId="164" fontId="23" fillId="0" borderId="6" xfId="0" applyNumberFormat="1" applyFont="1" applyBorder="1" applyAlignment="1">
      <alignment/>
    </xf>
    <xf numFmtId="0" fontId="23" fillId="0" borderId="7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0" fontId="24" fillId="0" borderId="6" xfId="0" applyFont="1" applyFill="1" applyBorder="1" applyAlignment="1">
      <alignment/>
    </xf>
    <xf numFmtId="164" fontId="29" fillId="0" borderId="4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4" fontId="54" fillId="0" borderId="9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54" fillId="0" borderId="10" xfId="0" applyNumberFormat="1" applyFont="1" applyFill="1" applyBorder="1" applyAlignment="1">
      <alignment horizontal="right" vertical="top" wrapText="1"/>
    </xf>
    <xf numFmtId="49" fontId="4" fillId="2" borderId="12" xfId="0" applyNumberFormat="1" applyFont="1" applyFill="1" applyBorder="1" applyAlignment="1">
      <alignment horizontal="center"/>
    </xf>
    <xf numFmtId="164" fontId="18" fillId="0" borderId="3" xfId="0" applyNumberFormat="1" applyFont="1" applyFill="1" applyBorder="1" applyAlignment="1">
      <alignment horizontal="right"/>
    </xf>
    <xf numFmtId="164" fontId="12" fillId="0" borderId="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48" fillId="0" borderId="15" xfId="0" applyFont="1" applyFill="1" applyBorder="1" applyAlignment="1">
      <alignment/>
    </xf>
    <xf numFmtId="164" fontId="0" fillId="0" borderId="6" xfId="0" applyNumberFormat="1" applyFont="1" applyBorder="1" applyAlignment="1">
      <alignment/>
    </xf>
    <xf numFmtId="164" fontId="13" fillId="0" borderId="5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2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1" fillId="0" borderId="6" xfId="0" applyNumberFormat="1" applyFont="1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64" fontId="41" fillId="0" borderId="0" xfId="0" applyNumberFormat="1" applyFont="1" applyAlignment="1">
      <alignment/>
    </xf>
    <xf numFmtId="164" fontId="0" fillId="0" borderId="2" xfId="0" applyNumberFormat="1" applyBorder="1" applyAlignment="1">
      <alignment/>
    </xf>
    <xf numFmtId="164" fontId="6" fillId="0" borderId="6" xfId="0" applyNumberFormat="1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164" fontId="48" fillId="0" borderId="14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2" fontId="29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9" fillId="0" borderId="7" xfId="0" applyNumberFormat="1" applyFont="1" applyBorder="1" applyAlignment="1">
      <alignment/>
    </xf>
    <xf numFmtId="2" fontId="29" fillId="0" borderId="2" xfId="0" applyNumberFormat="1" applyFont="1" applyBorder="1" applyAlignment="1">
      <alignment/>
    </xf>
    <xf numFmtId="2" fontId="29" fillId="0" borderId="4" xfId="0" applyNumberFormat="1" applyFont="1" applyBorder="1" applyAlignment="1">
      <alignment/>
    </xf>
    <xf numFmtId="164" fontId="29" fillId="0" borderId="6" xfId="0" applyNumberFormat="1" applyFont="1" applyBorder="1" applyAlignment="1">
      <alignment horizontal="right"/>
    </xf>
    <xf numFmtId="0" fontId="13" fillId="0" borderId="8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2" fillId="0" borderId="6" xfId="0" applyFont="1" applyBorder="1" applyAlignment="1">
      <alignment/>
    </xf>
    <xf numFmtId="164" fontId="29" fillId="0" borderId="1" xfId="0" applyNumberFormat="1" applyFont="1" applyFill="1" applyBorder="1" applyAlignment="1">
      <alignment horizontal="right"/>
    </xf>
    <xf numFmtId="0" fontId="29" fillId="0" borderId="14" xfId="0" applyFont="1" applyFill="1" applyBorder="1" applyAlignment="1">
      <alignment/>
    </xf>
    <xf numFmtId="164" fontId="29" fillId="0" borderId="6" xfId="0" applyNumberFormat="1" applyFont="1" applyFill="1" applyBorder="1" applyAlignment="1">
      <alignment horizontal="right"/>
    </xf>
    <xf numFmtId="0" fontId="29" fillId="0" borderId="6" xfId="0" applyFont="1" applyBorder="1" applyAlignment="1">
      <alignment horizontal="center"/>
    </xf>
    <xf numFmtId="0" fontId="29" fillId="0" borderId="13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2" xfId="0" applyFont="1" applyBorder="1" applyAlignment="1">
      <alignment horizontal="center"/>
    </xf>
    <xf numFmtId="164" fontId="29" fillId="0" borderId="5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right"/>
    </xf>
    <xf numFmtId="0" fontId="6" fillId="0" borderId="6" xfId="0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49" fontId="29" fillId="0" borderId="8" xfId="0" applyNumberFormat="1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49" fontId="29" fillId="0" borderId="6" xfId="0" applyNumberFormat="1" applyFont="1" applyBorder="1" applyAlignment="1">
      <alignment horizontal="center"/>
    </xf>
    <xf numFmtId="0" fontId="29" fillId="0" borderId="2" xfId="0" applyFont="1" applyFill="1" applyBorder="1" applyAlignment="1">
      <alignment/>
    </xf>
    <xf numFmtId="0" fontId="21" fillId="2" borderId="8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9" fillId="2" borderId="1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2" fontId="29" fillId="0" borderId="12" xfId="0" applyNumberFormat="1" applyFont="1" applyBorder="1" applyAlignment="1">
      <alignment/>
    </xf>
    <xf numFmtId="2" fontId="29" fillId="0" borderId="5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181" fontId="12" fillId="0" borderId="6" xfId="0" applyNumberFormat="1" applyFont="1" applyFill="1" applyBorder="1" applyAlignment="1">
      <alignment horizontal="right"/>
    </xf>
    <xf numFmtId="181" fontId="12" fillId="0" borderId="2" xfId="0" applyNumberFormat="1" applyFont="1" applyFill="1" applyBorder="1" applyAlignment="1">
      <alignment horizontal="right"/>
    </xf>
    <xf numFmtId="0" fontId="12" fillId="0" borderId="4" xfId="0" applyFont="1" applyBorder="1" applyAlignment="1">
      <alignment/>
    </xf>
    <xf numFmtId="0" fontId="23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23" fillId="0" borderId="2" xfId="0" applyNumberFormat="1" applyFon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4" xfId="0" applyNumberFormat="1" applyBorder="1" applyAlignment="1">
      <alignment/>
    </xf>
    <xf numFmtId="16" fontId="12" fillId="0" borderId="6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29" fillId="0" borderId="4" xfId="0" applyFont="1" applyFill="1" applyBorder="1" applyAlignment="1">
      <alignment/>
    </xf>
    <xf numFmtId="49" fontId="0" fillId="0" borderId="4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4" fillId="0" borderId="2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49" fontId="13" fillId="0" borderId="8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/>
    </xf>
    <xf numFmtId="164" fontId="23" fillId="0" borderId="7" xfId="0" applyNumberFormat="1" applyFont="1" applyBorder="1" applyAlignment="1">
      <alignment/>
    </xf>
    <xf numFmtId="0" fontId="22" fillId="2" borderId="14" xfId="0" applyFont="1" applyFill="1" applyBorder="1" applyAlignment="1">
      <alignment/>
    </xf>
    <xf numFmtId="0" fontId="22" fillId="2" borderId="11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29" fillId="2" borderId="13" xfId="0" applyFont="1" applyFill="1" applyBorder="1" applyAlignment="1">
      <alignment/>
    </xf>
    <xf numFmtId="0" fontId="57" fillId="2" borderId="13" xfId="0" applyFont="1" applyFill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8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21" fillId="2" borderId="3" xfId="0" applyFont="1" applyFill="1" applyBorder="1" applyAlignment="1">
      <alignment/>
    </xf>
    <xf numFmtId="2" fontId="29" fillId="0" borderId="3" xfId="0" applyNumberFormat="1" applyFont="1" applyBorder="1" applyAlignment="1">
      <alignment/>
    </xf>
    <xf numFmtId="0" fontId="7" fillId="2" borderId="3" xfId="0" applyFont="1" applyFill="1" applyBorder="1" applyAlignment="1">
      <alignment/>
    </xf>
    <xf numFmtId="164" fontId="21" fillId="0" borderId="9" xfId="0" applyNumberFormat="1" applyFont="1" applyFill="1" applyBorder="1" applyAlignment="1">
      <alignment horizontal="center"/>
    </xf>
    <xf numFmtId="2" fontId="29" fillId="0" borderId="9" xfId="0" applyNumberFormat="1" applyFont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29" fillId="2" borderId="2" xfId="0" applyFont="1" applyFill="1" applyBorder="1" applyAlignment="1">
      <alignment horizontal="center"/>
    </xf>
    <xf numFmtId="164" fontId="12" fillId="0" borderId="7" xfId="0" applyNumberFormat="1" applyFont="1" applyBorder="1" applyAlignment="1">
      <alignment/>
    </xf>
    <xf numFmtId="14" fontId="12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4" xfId="0" applyFill="1" applyBorder="1" applyAlignment="1">
      <alignment/>
    </xf>
    <xf numFmtId="0" fontId="12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3" xfId="0" applyFill="1" applyBorder="1" applyAlignment="1">
      <alignment/>
    </xf>
    <xf numFmtId="164" fontId="20" fillId="0" borderId="1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3" fillId="0" borderId="4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49" fontId="3" fillId="0" borderId="8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22" fillId="0" borderId="8" xfId="0" applyNumberFormat="1" applyFont="1" applyFill="1" applyBorder="1" applyAlignment="1">
      <alignment horizontal="center"/>
    </xf>
    <xf numFmtId="164" fontId="23" fillId="0" borderId="6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12" fillId="0" borderId="1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 horizontal="center"/>
    </xf>
    <xf numFmtId="164" fontId="22" fillId="0" borderId="2" xfId="0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right"/>
    </xf>
    <xf numFmtId="14" fontId="12" fillId="0" borderId="7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164" fontId="40" fillId="0" borderId="11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64" fontId="40" fillId="0" borderId="11" xfId="0" applyNumberFormat="1" applyFont="1" applyFill="1" applyBorder="1" applyAlignment="1">
      <alignment horizontal="right" vertical="top" wrapText="1"/>
    </xf>
    <xf numFmtId="164" fontId="40" fillId="0" borderId="6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36" fillId="0" borderId="15" xfId="0" applyFont="1" applyFill="1" applyBorder="1" applyAlignment="1">
      <alignment/>
    </xf>
    <xf numFmtId="164" fontId="1" fillId="0" borderId="4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right"/>
    </xf>
    <xf numFmtId="49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0" fontId="18" fillId="0" borderId="0" xfId="0" applyFont="1" applyFill="1" applyAlignment="1">
      <alignment horizontal="center"/>
    </xf>
    <xf numFmtId="164" fontId="13" fillId="0" borderId="2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49" fontId="12" fillId="0" borderId="4" xfId="0" applyNumberFormat="1" applyFont="1" applyBorder="1" applyAlignment="1">
      <alignment horizontal="center"/>
    </xf>
    <xf numFmtId="0" fontId="0" fillId="0" borderId="35" xfId="0" applyFont="1" applyFill="1" applyBorder="1" applyAlignment="1">
      <alignment/>
    </xf>
    <xf numFmtId="49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64" fontId="12" fillId="0" borderId="36" xfId="0" applyNumberFormat="1" applyFont="1" applyFill="1" applyBorder="1" applyAlignment="1">
      <alignment horizontal="right"/>
    </xf>
    <xf numFmtId="164" fontId="0" fillId="0" borderId="36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2" fillId="0" borderId="7" xfId="0" applyNumberFormat="1" applyFont="1" applyFill="1" applyBorder="1" applyAlignment="1">
      <alignment horizontal="right"/>
    </xf>
    <xf numFmtId="164" fontId="12" fillId="0" borderId="4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0" fillId="0" borderId="6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2" fillId="0" borderId="7" xfId="0" applyFont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2" fillId="0" borderId="4" xfId="0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7" xfId="0" applyFont="1" applyBorder="1" applyAlignment="1">
      <alignment/>
    </xf>
    <xf numFmtId="0" fontId="27" fillId="0" borderId="4" xfId="0" applyFont="1" applyBorder="1" applyAlignment="1">
      <alignment/>
    </xf>
    <xf numFmtId="0" fontId="10" fillId="0" borderId="9" xfId="0" applyFont="1" applyFill="1" applyBorder="1" applyAlignment="1">
      <alignment/>
    </xf>
    <xf numFmtId="0" fontId="12" fillId="0" borderId="2" xfId="0" applyFont="1" applyBorder="1" applyAlignment="1">
      <alignment/>
    </xf>
    <xf numFmtId="0" fontId="2" fillId="0" borderId="22" xfId="0" applyFont="1" applyBorder="1" applyAlignment="1">
      <alignment/>
    </xf>
    <xf numFmtId="164" fontId="2" fillId="0" borderId="22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" fontId="7" fillId="0" borderId="20" xfId="0" applyNumberFormat="1" applyFont="1" applyBorder="1" applyAlignment="1">
      <alignment horizontal="right"/>
    </xf>
    <xf numFmtId="164" fontId="7" fillId="0" borderId="20" xfId="0" applyNumberFormat="1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7" fillId="0" borderId="2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22" xfId="0" applyFont="1" applyBorder="1" applyAlignment="1">
      <alignment horizontal="right" wrapText="1"/>
    </xf>
    <xf numFmtId="164" fontId="2" fillId="0" borderId="40" xfId="0" applyNumberFormat="1" applyFont="1" applyBorder="1" applyAlignment="1">
      <alignment/>
    </xf>
    <xf numFmtId="0" fontId="2" fillId="0" borderId="27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7" fillId="0" borderId="43" xfId="0" applyFont="1" applyBorder="1" applyAlignment="1">
      <alignment/>
    </xf>
    <xf numFmtId="0" fontId="7" fillId="0" borderId="31" xfId="0" applyFont="1" applyBorder="1" applyAlignment="1">
      <alignment/>
    </xf>
    <xf numFmtId="164" fontId="2" fillId="0" borderId="44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164" fontId="2" fillId="0" borderId="31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21" xfId="0" applyFont="1" applyBorder="1" applyAlignment="1">
      <alignment/>
    </xf>
    <xf numFmtId="0" fontId="10" fillId="0" borderId="42" xfId="0" applyFont="1" applyBorder="1" applyAlignment="1">
      <alignment/>
    </xf>
    <xf numFmtId="164" fontId="24" fillId="0" borderId="5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/>
    </xf>
    <xf numFmtId="2" fontId="22" fillId="0" borderId="8" xfId="0" applyNumberFormat="1" applyFont="1" applyFill="1" applyBorder="1" applyAlignment="1">
      <alignment horizontal="right"/>
    </xf>
    <xf numFmtId="0" fontId="29" fillId="0" borderId="8" xfId="0" applyFont="1" applyBorder="1" applyAlignment="1">
      <alignment/>
    </xf>
    <xf numFmtId="0" fontId="0" fillId="0" borderId="9" xfId="0" applyFont="1" applyFill="1" applyBorder="1" applyAlignment="1">
      <alignment/>
    </xf>
    <xf numFmtId="2" fontId="22" fillId="0" borderId="9" xfId="0" applyNumberFormat="1" applyFont="1" applyFill="1" applyBorder="1" applyAlignment="1">
      <alignment horizontal="right"/>
    </xf>
    <xf numFmtId="0" fontId="29" fillId="0" borderId="9" xfId="0" applyFont="1" applyBorder="1" applyAlignment="1">
      <alignment/>
    </xf>
    <xf numFmtId="164" fontId="0" fillId="0" borderId="15" xfId="0" applyNumberFormat="1" applyBorder="1" applyAlignment="1">
      <alignment/>
    </xf>
    <xf numFmtId="49" fontId="7" fillId="0" borderId="12" xfId="0" applyNumberFormat="1" applyFont="1" applyFill="1" applyBorder="1" applyAlignment="1">
      <alignment horizontal="right"/>
    </xf>
    <xf numFmtId="49" fontId="7" fillId="0" borderId="6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164" fontId="6" fillId="0" borderId="8" xfId="0" applyNumberFormat="1" applyFont="1" applyFill="1" applyBorder="1" applyAlignment="1">
      <alignment horizontal="right"/>
    </xf>
    <xf numFmtId="164" fontId="29" fillId="0" borderId="14" xfId="0" applyNumberFormat="1" applyFont="1" applyBorder="1" applyAlignment="1">
      <alignment/>
    </xf>
    <xf numFmtId="164" fontId="6" fillId="0" borderId="9" xfId="0" applyNumberFormat="1" applyFont="1" applyFill="1" applyBorder="1" applyAlignment="1">
      <alignment horizontal="right"/>
    </xf>
    <xf numFmtId="164" fontId="29" fillId="0" borderId="15" xfId="0" applyNumberFormat="1" applyFont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49" fontId="13" fillId="0" borderId="7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right"/>
    </xf>
    <xf numFmtId="2" fontId="29" fillId="0" borderId="7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164" fontId="23" fillId="0" borderId="8" xfId="0" applyNumberFormat="1" applyFont="1" applyFill="1" applyBorder="1" applyAlignment="1">
      <alignment horizontal="right"/>
    </xf>
    <xf numFmtId="164" fontId="29" fillId="0" borderId="8" xfId="0" applyNumberFormat="1" applyFont="1" applyBorder="1" applyAlignment="1">
      <alignment/>
    </xf>
    <xf numFmtId="49" fontId="0" fillId="0" borderId="3" xfId="0" applyNumberFormat="1" applyFont="1" applyFill="1" applyBorder="1" applyAlignment="1">
      <alignment horizontal="right"/>
    </xf>
    <xf numFmtId="164" fontId="23" fillId="0" borderId="9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164" fontId="22" fillId="0" borderId="2" xfId="0" applyNumberFormat="1" applyFont="1" applyBorder="1" applyAlignment="1">
      <alignment/>
    </xf>
    <xf numFmtId="49" fontId="29" fillId="0" borderId="7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22" fillId="0" borderId="8" xfId="0" applyNumberFormat="1" applyFont="1" applyFill="1" applyBorder="1" applyAlignment="1">
      <alignment horizontal="right"/>
    </xf>
    <xf numFmtId="164" fontId="0" fillId="0" borderId="14" xfId="0" applyNumberFormat="1" applyFont="1" applyBorder="1" applyAlignment="1">
      <alignment/>
    </xf>
    <xf numFmtId="164" fontId="22" fillId="0" borderId="9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/>
    </xf>
    <xf numFmtId="49" fontId="12" fillId="0" borderId="4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64" fontId="4" fillId="0" borderId="4" xfId="0" applyNumberFormat="1" applyFont="1" applyBorder="1" applyAlignment="1">
      <alignment/>
    </xf>
    <xf numFmtId="0" fontId="36" fillId="2" borderId="0" xfId="0" applyFont="1" applyFill="1" applyBorder="1" applyAlignment="1">
      <alignment/>
    </xf>
    <xf numFmtId="49" fontId="2" fillId="2" borderId="8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6" fillId="2" borderId="8" xfId="0" applyFont="1" applyFill="1" applyBorder="1" applyAlignment="1">
      <alignment wrapText="1"/>
    </xf>
    <xf numFmtId="0" fontId="36" fillId="2" borderId="9" xfId="0" applyFont="1" applyFill="1" applyBorder="1" applyAlignment="1">
      <alignment/>
    </xf>
    <xf numFmtId="164" fontId="4" fillId="0" borderId="8" xfId="0" applyNumberFormat="1" applyFont="1" applyFill="1" applyBorder="1" applyAlignment="1">
      <alignment horizontal="right"/>
    </xf>
    <xf numFmtId="164" fontId="18" fillId="0" borderId="9" xfId="0" applyNumberFormat="1" applyFont="1" applyFill="1" applyBorder="1" applyAlignment="1">
      <alignment horizontal="right"/>
    </xf>
    <xf numFmtId="164" fontId="23" fillId="0" borderId="9" xfId="0" applyNumberFormat="1" applyFont="1" applyFill="1" applyBorder="1" applyAlignment="1">
      <alignment horizontal="right"/>
    </xf>
    <xf numFmtId="0" fontId="18" fillId="2" borderId="15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0" fillId="0" borderId="2" xfId="0" applyNumberFormat="1" applyBorder="1" applyAlignment="1">
      <alignment/>
    </xf>
    <xf numFmtId="0" fontId="4" fillId="0" borderId="2" xfId="0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23" fillId="0" borderId="6" xfId="0" applyNumberFormat="1" applyFont="1" applyFill="1" applyBorder="1" applyAlignment="1">
      <alignment horizontal="center"/>
    </xf>
    <xf numFmtId="2" fontId="23" fillId="0" borderId="2" xfId="0" applyNumberFormat="1" applyFont="1" applyBorder="1" applyAlignment="1">
      <alignment horizontal="center"/>
    </xf>
    <xf numFmtId="0" fontId="23" fillId="0" borderId="6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7" fillId="0" borderId="47" xfId="0" applyFont="1" applyBorder="1" applyAlignment="1">
      <alignment horizontal="center"/>
    </xf>
    <xf numFmtId="0" fontId="7" fillId="0" borderId="42" xfId="0" applyFont="1" applyFill="1" applyBorder="1" applyAlignment="1">
      <alignment/>
    </xf>
    <xf numFmtId="0" fontId="7" fillId="0" borderId="42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16" fontId="4" fillId="0" borderId="2" xfId="0" applyNumberFormat="1" applyFont="1" applyBorder="1" applyAlignment="1">
      <alignment horizontal="center"/>
    </xf>
    <xf numFmtId="0" fontId="4" fillId="0" borderId="48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right"/>
    </xf>
    <xf numFmtId="164" fontId="4" fillId="0" borderId="49" xfId="0" applyNumberFormat="1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" fontId="10" fillId="0" borderId="1" xfId="0" applyNumberFormat="1" applyFont="1" applyBorder="1" applyAlignment="1">
      <alignment horizontal="left"/>
    </xf>
    <xf numFmtId="0" fontId="0" fillId="0" borderId="8" xfId="0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right"/>
    </xf>
    <xf numFmtId="164" fontId="23" fillId="0" borderId="8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49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right"/>
    </xf>
    <xf numFmtId="164" fontId="23" fillId="0" borderId="9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2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right"/>
    </xf>
    <xf numFmtId="164" fontId="23" fillId="0" borderId="2" xfId="0" applyNumberFormat="1" applyFont="1" applyFill="1" applyBorder="1" applyAlignment="1">
      <alignment horizontal="right"/>
    </xf>
    <xf numFmtId="16" fontId="10" fillId="0" borderId="5" xfId="0" applyNumberFormat="1" applyFont="1" applyBorder="1" applyAlignment="1">
      <alignment horizontal="left"/>
    </xf>
    <xf numFmtId="0" fontId="0" fillId="0" borderId="7" xfId="0" applyFont="1" applyFill="1" applyBorder="1" applyAlignment="1">
      <alignment/>
    </xf>
    <xf numFmtId="49" fontId="2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right"/>
    </xf>
    <xf numFmtId="164" fontId="23" fillId="0" borderId="7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49" fontId="7" fillId="0" borderId="8" xfId="0" applyNumberFormat="1" applyFont="1" applyBorder="1" applyAlignment="1">
      <alignment horizontal="right"/>
    </xf>
    <xf numFmtId="164" fontId="0" fillId="0" borderId="8" xfId="0" applyNumberFormat="1" applyFont="1" applyFill="1" applyBorder="1" applyAlignment="1">
      <alignment horizontal="right"/>
    </xf>
    <xf numFmtId="49" fontId="12" fillId="0" borderId="2" xfId="0" applyNumberFormat="1" applyFont="1" applyBorder="1" applyAlignment="1">
      <alignment horizontal="left"/>
    </xf>
    <xf numFmtId="16" fontId="10" fillId="0" borderId="7" xfId="0" applyNumberFormat="1" applyFont="1" applyBorder="1" applyAlignment="1">
      <alignment horizontal="left"/>
    </xf>
    <xf numFmtId="16" fontId="10" fillId="0" borderId="4" xfId="0" applyNumberFormat="1" applyFont="1" applyBorder="1" applyAlignment="1">
      <alignment horizontal="left"/>
    </xf>
    <xf numFmtId="49" fontId="7" fillId="0" borderId="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" fontId="11" fillId="0" borderId="6" xfId="0" applyNumberFormat="1" applyFont="1" applyBorder="1" applyAlignment="1">
      <alignment horizontal="left"/>
    </xf>
    <xf numFmtId="164" fontId="22" fillId="0" borderId="6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" fontId="11" fillId="0" borderId="2" xfId="0" applyNumberFormat="1" applyFont="1" applyBorder="1" applyAlignment="1">
      <alignment horizontal="left"/>
    </xf>
    <xf numFmtId="0" fontId="22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right"/>
    </xf>
    <xf numFmtId="164" fontId="22" fillId="0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49" fontId="2" fillId="0" borderId="36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4" fontId="10" fillId="0" borderId="35" xfId="0" applyNumberFormat="1" applyFont="1" applyFill="1" applyBorder="1" applyAlignment="1">
      <alignment horizontal="right"/>
    </xf>
    <xf numFmtId="49" fontId="10" fillId="0" borderId="2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164" fontId="12" fillId="0" borderId="35" xfId="0" applyNumberFormat="1" applyFont="1" applyFill="1" applyBorder="1" applyAlignment="1">
      <alignment horizontal="right"/>
    </xf>
    <xf numFmtId="0" fontId="22" fillId="0" borderId="8" xfId="0" applyFont="1" applyFill="1" applyBorder="1" applyAlignment="1">
      <alignment/>
    </xf>
    <xf numFmtId="164" fontId="12" fillId="0" borderId="8" xfId="0" applyNumberFormat="1" applyFont="1" applyFill="1" applyBorder="1" applyAlignment="1">
      <alignment horizontal="right"/>
    </xf>
    <xf numFmtId="0" fontId="22" fillId="0" borderId="9" xfId="0" applyFont="1" applyFill="1" applyBorder="1" applyAlignment="1">
      <alignment/>
    </xf>
    <xf numFmtId="49" fontId="7" fillId="0" borderId="9" xfId="0" applyNumberFormat="1" applyFont="1" applyBorder="1" applyAlignment="1">
      <alignment horizontal="center"/>
    </xf>
    <xf numFmtId="164" fontId="12" fillId="0" borderId="9" xfId="0" applyNumberFormat="1" applyFont="1" applyFill="1" applyBorder="1" applyAlignment="1">
      <alignment horizontal="right"/>
    </xf>
    <xf numFmtId="0" fontId="26" fillId="0" borderId="2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4" fillId="0" borderId="8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164" fontId="0" fillId="0" borderId="9" xfId="0" applyNumberFormat="1" applyFont="1" applyFill="1" applyBorder="1" applyAlignment="1">
      <alignment horizontal="right"/>
    </xf>
    <xf numFmtId="49" fontId="12" fillId="0" borderId="2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>
      <alignment horizontal="right"/>
    </xf>
    <xf numFmtId="164" fontId="7" fillId="0" borderId="36" xfId="0" applyNumberFormat="1" applyFont="1" applyFill="1" applyBorder="1" applyAlignment="1">
      <alignment horizontal="right"/>
    </xf>
    <xf numFmtId="0" fontId="7" fillId="0" borderId="49" xfId="0" applyFont="1" applyFill="1" applyBorder="1" applyAlignment="1">
      <alignment/>
    </xf>
    <xf numFmtId="0" fontId="7" fillId="0" borderId="48" xfId="0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/>
    </xf>
    <xf numFmtId="164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49" fontId="10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7" fillId="0" borderId="39" xfId="0" applyNumberFormat="1" applyFont="1" applyBorder="1" applyAlignment="1">
      <alignment horizontal="center"/>
    </xf>
    <xf numFmtId="164" fontId="10" fillId="0" borderId="36" xfId="0" applyNumberFormat="1" applyFont="1" applyFill="1" applyBorder="1" applyAlignment="1">
      <alignment horizontal="right"/>
    </xf>
    <xf numFmtId="0" fontId="10" fillId="0" borderId="42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3" fillId="0" borderId="36" xfId="0" applyFont="1" applyBorder="1" applyAlignment="1">
      <alignment horizontal="center"/>
    </xf>
    <xf numFmtId="0" fontId="23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23" fillId="0" borderId="52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49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53" xfId="0" applyFont="1" applyFill="1" applyBorder="1" applyAlignment="1">
      <alignment horizontal="right"/>
    </xf>
    <xf numFmtId="49" fontId="7" fillId="0" borderId="48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4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4" fontId="4" fillId="0" borderId="46" xfId="0" applyNumberFormat="1" applyFont="1" applyFill="1" applyBorder="1" applyAlignment="1">
      <alignment horizontal="right"/>
    </xf>
    <xf numFmtId="49" fontId="33" fillId="0" borderId="54" xfId="0" applyNumberFormat="1" applyFont="1" applyBorder="1" applyAlignment="1">
      <alignment horizontal="center"/>
    </xf>
    <xf numFmtId="0" fontId="0" fillId="0" borderId="54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6" xfId="0" applyFont="1" applyBorder="1" applyAlignment="1">
      <alignment/>
    </xf>
    <xf numFmtId="164" fontId="22" fillId="0" borderId="0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33" fillId="0" borderId="2" xfId="0" applyNumberFormat="1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12" fillId="0" borderId="32" xfId="0" applyNumberFormat="1" applyFont="1" applyBorder="1" applyAlignment="1">
      <alignment/>
    </xf>
    <xf numFmtId="164" fontId="12" fillId="0" borderId="6" xfId="0" applyNumberFormat="1" applyFont="1" applyBorder="1" applyAlignment="1">
      <alignment/>
    </xf>
    <xf numFmtId="164" fontId="0" fillId="0" borderId="22" xfId="0" applyNumberFormat="1" applyFont="1" applyFill="1" applyBorder="1" applyAlignment="1">
      <alignment horizontal="right"/>
    </xf>
    <xf numFmtId="164" fontId="22" fillId="0" borderId="8" xfId="0" applyNumberFormat="1" applyFont="1" applyFill="1" applyBorder="1" applyAlignment="1">
      <alignment horizontal="right"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2" fillId="0" borderId="5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right"/>
    </xf>
    <xf numFmtId="0" fontId="14" fillId="0" borderId="9" xfId="0" applyFont="1" applyBorder="1" applyAlignment="1">
      <alignment horizontal="center"/>
    </xf>
    <xf numFmtId="0" fontId="59" fillId="0" borderId="7" xfId="0" applyFont="1" applyBorder="1" applyAlignment="1">
      <alignment/>
    </xf>
    <xf numFmtId="164" fontId="60" fillId="0" borderId="6" xfId="0" applyNumberFormat="1" applyFont="1" applyBorder="1" applyAlignment="1">
      <alignment/>
    </xf>
    <xf numFmtId="164" fontId="60" fillId="0" borderId="4" xfId="0" applyNumberFormat="1" applyFont="1" applyBorder="1" applyAlignment="1">
      <alignment/>
    </xf>
    <xf numFmtId="164" fontId="61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1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2" fillId="0" borderId="6" xfId="0" applyNumberFormat="1" applyFont="1" applyFill="1" applyBorder="1" applyAlignment="1">
      <alignment/>
    </xf>
    <xf numFmtId="164" fontId="37" fillId="0" borderId="10" xfId="0" applyNumberFormat="1" applyFont="1" applyBorder="1" applyAlignment="1">
      <alignment horizontal="center"/>
    </xf>
    <xf numFmtId="164" fontId="62" fillId="0" borderId="4" xfId="0" applyNumberFormat="1" applyFont="1" applyFill="1" applyBorder="1" applyAlignment="1">
      <alignment horizontal="right"/>
    </xf>
    <xf numFmtId="164" fontId="63" fillId="0" borderId="6" xfId="0" applyNumberFormat="1" applyFont="1" applyFill="1" applyBorder="1" applyAlignment="1">
      <alignment/>
    </xf>
    <xf numFmtId="164" fontId="63" fillId="0" borderId="6" xfId="0" applyNumberFormat="1" applyFont="1" applyFill="1" applyBorder="1" applyAlignment="1">
      <alignment horizontal="right"/>
    </xf>
    <xf numFmtId="164" fontId="63" fillId="0" borderId="4" xfId="0" applyNumberFormat="1" applyFont="1" applyFill="1" applyBorder="1" applyAlignment="1">
      <alignment horizontal="right"/>
    </xf>
    <xf numFmtId="164" fontId="64" fillId="0" borderId="7" xfId="0" applyNumberFormat="1" applyFont="1" applyFill="1" applyBorder="1" applyAlignment="1">
      <alignment horizontal="right" vertical="top" wrapText="1"/>
    </xf>
    <xf numFmtId="49" fontId="12" fillId="0" borderId="7" xfId="0" applyNumberFormat="1" applyFont="1" applyFill="1" applyBorder="1" applyAlignment="1">
      <alignment horizontal="center"/>
    </xf>
    <xf numFmtId="0" fontId="51" fillId="0" borderId="8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/>
    </xf>
    <xf numFmtId="0" fontId="65" fillId="0" borderId="8" xfId="0" applyFont="1" applyFill="1" applyBorder="1" applyAlignment="1">
      <alignment horizontal="center"/>
    </xf>
    <xf numFmtId="0" fontId="65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20" fillId="0" borderId="9" xfId="0" applyFont="1" applyFill="1" applyBorder="1" applyAlignment="1">
      <alignment horizontal="center"/>
    </xf>
    <xf numFmtId="0" fontId="20" fillId="0" borderId="0" xfId="0" applyFont="1" applyFill="1" applyAlignment="1">
      <alignment horizontal="right"/>
    </xf>
    <xf numFmtId="0" fontId="5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0"/>
  <sheetViews>
    <sheetView workbookViewId="0" topLeftCell="A58">
      <selection activeCell="L6" sqref="L6"/>
    </sheetView>
  </sheetViews>
  <sheetFormatPr defaultColWidth="9.00390625" defaultRowHeight="12.75"/>
  <cols>
    <col min="2" max="2" width="4.375" style="91" customWidth="1"/>
    <col min="3" max="3" width="52.125" style="0" customWidth="1"/>
    <col min="4" max="4" width="20.25390625" style="1124" customWidth="1"/>
    <col min="5" max="5" width="9.125" style="455" hidden="1" customWidth="1"/>
    <col min="6" max="6" width="12.125" style="458" customWidth="1"/>
  </cols>
  <sheetData>
    <row r="1" spans="4:6" ht="12" customHeight="1">
      <c r="D1" s="1586" t="s">
        <v>626</v>
      </c>
      <c r="E1" s="1586"/>
      <c r="F1" s="1586"/>
    </row>
    <row r="2" spans="3:7" ht="12" customHeight="1">
      <c r="C2" s="26"/>
      <c r="D2" s="1586" t="s">
        <v>576</v>
      </c>
      <c r="E2" s="1586"/>
      <c r="F2" s="1586"/>
      <c r="G2" s="490"/>
    </row>
    <row r="3" spans="3:8" ht="12" customHeight="1">
      <c r="C3" s="26"/>
      <c r="D3" s="1586" t="s">
        <v>636</v>
      </c>
      <c r="E3" s="1586"/>
      <c r="F3" s="1586"/>
      <c r="G3" s="26"/>
      <c r="H3" s="26"/>
    </row>
    <row r="4" spans="2:5" ht="12" customHeight="1">
      <c r="B4" s="1591" t="s">
        <v>640</v>
      </c>
      <c r="C4" s="1562"/>
      <c r="D4" s="1562"/>
      <c r="E4" s="1562"/>
    </row>
    <row r="5" spans="3:5" ht="12" customHeight="1">
      <c r="C5" s="1588" t="s">
        <v>541</v>
      </c>
      <c r="D5" s="1589"/>
      <c r="E5" s="1589"/>
    </row>
    <row r="6" spans="3:6" ht="12" customHeight="1">
      <c r="C6" s="1590" t="s">
        <v>639</v>
      </c>
      <c r="D6" s="1590"/>
      <c r="F6" s="1212"/>
    </row>
    <row r="7" spans="4:8" ht="12" customHeight="1">
      <c r="D7" s="309"/>
      <c r="F7" s="454" t="s">
        <v>268</v>
      </c>
      <c r="G7" s="469"/>
      <c r="H7" s="469"/>
    </row>
    <row r="8" spans="2:6" ht="12" customHeight="1">
      <c r="B8" s="205"/>
      <c r="C8" s="3" t="s">
        <v>0</v>
      </c>
      <c r="D8" s="166" t="s">
        <v>1</v>
      </c>
      <c r="E8" s="104" t="s">
        <v>2</v>
      </c>
      <c r="F8" s="457" t="s">
        <v>2</v>
      </c>
    </row>
    <row r="9" spans="2:6" ht="12" customHeight="1">
      <c r="B9" s="194"/>
      <c r="C9" s="5"/>
      <c r="D9" s="159" t="s">
        <v>3</v>
      </c>
      <c r="E9" s="103">
        <v>2011</v>
      </c>
      <c r="F9" s="391">
        <v>2012</v>
      </c>
    </row>
    <row r="10" spans="2:6" ht="12" customHeight="1">
      <c r="B10" s="206"/>
      <c r="C10" s="197" t="s">
        <v>264</v>
      </c>
      <c r="D10" s="166"/>
      <c r="E10" s="470">
        <f>E11+E18+E40+E54</f>
        <v>48924.1</v>
      </c>
      <c r="F10" s="468">
        <f>F11+F18+F23+F27+F40</f>
        <v>64848.7</v>
      </c>
    </row>
    <row r="11" spans="2:6" ht="12" customHeight="1">
      <c r="B11" s="208" t="s">
        <v>4</v>
      </c>
      <c r="C11" s="1573" t="s">
        <v>5</v>
      </c>
      <c r="D11" s="1574" t="s">
        <v>239</v>
      </c>
      <c r="E11" s="1575">
        <v>38870.8</v>
      </c>
      <c r="F11" s="463">
        <f>SUM(F12:F17)</f>
        <v>61648.7</v>
      </c>
    </row>
    <row r="12" spans="2:6" ht="12" customHeight="1">
      <c r="B12" s="120" t="s">
        <v>6</v>
      </c>
      <c r="C12" s="224" t="s">
        <v>270</v>
      </c>
      <c r="D12" s="12" t="s">
        <v>484</v>
      </c>
      <c r="E12" s="1571">
        <v>23555</v>
      </c>
      <c r="F12" s="459">
        <f>55000-7501.3-150</f>
        <v>47348.7</v>
      </c>
    </row>
    <row r="13" spans="2:6" ht="12" customHeight="1">
      <c r="B13" s="119"/>
      <c r="C13" s="224" t="s">
        <v>271</v>
      </c>
      <c r="D13" s="15"/>
      <c r="E13" s="1572"/>
      <c r="F13" s="391"/>
    </row>
    <row r="14" spans="2:6" ht="12" customHeight="1">
      <c r="B14" s="193" t="s">
        <v>8</v>
      </c>
      <c r="C14" s="219" t="s">
        <v>272</v>
      </c>
      <c r="D14" s="1214" t="s">
        <v>485</v>
      </c>
      <c r="E14" s="472">
        <v>5689</v>
      </c>
      <c r="F14" s="465">
        <v>7500</v>
      </c>
    </row>
    <row r="15" spans="2:6" ht="12" customHeight="1">
      <c r="B15" s="206"/>
      <c r="C15" s="218" t="s">
        <v>273</v>
      </c>
      <c r="D15" s="1215"/>
      <c r="E15" s="471"/>
      <c r="F15" s="460"/>
    </row>
    <row r="16" spans="2:6" ht="12" customHeight="1">
      <c r="B16" s="194"/>
      <c r="C16" s="220" t="s">
        <v>554</v>
      </c>
      <c r="D16" s="1216"/>
      <c r="E16" s="473"/>
      <c r="F16" s="391"/>
    </row>
    <row r="17" spans="2:6" ht="12" customHeight="1">
      <c r="B17" s="186" t="s">
        <v>9</v>
      </c>
      <c r="C17" s="219" t="s">
        <v>553</v>
      </c>
      <c r="D17" s="17" t="s">
        <v>486</v>
      </c>
      <c r="E17" s="474">
        <v>9626.8</v>
      </c>
      <c r="F17" s="459">
        <v>6800</v>
      </c>
    </row>
    <row r="18" spans="2:6" ht="12" customHeight="1">
      <c r="B18" s="166" t="s">
        <v>10</v>
      </c>
      <c r="C18" s="222" t="s">
        <v>11</v>
      </c>
      <c r="D18" s="38" t="s">
        <v>136</v>
      </c>
      <c r="E18" s="475">
        <f>E19</f>
        <v>1203.7</v>
      </c>
      <c r="F18" s="463">
        <f>F19</f>
        <v>1400</v>
      </c>
    </row>
    <row r="19" spans="2:6" ht="12" customHeight="1">
      <c r="B19" s="193" t="s">
        <v>74</v>
      </c>
      <c r="C19" s="219" t="s">
        <v>552</v>
      </c>
      <c r="D19" s="1217" t="s">
        <v>137</v>
      </c>
      <c r="E19" s="472">
        <v>1203.7</v>
      </c>
      <c r="F19" s="459">
        <v>1400</v>
      </c>
    </row>
    <row r="20" spans="2:6" ht="12" customHeight="1">
      <c r="B20" s="206"/>
      <c r="C20" s="218" t="s">
        <v>551</v>
      </c>
      <c r="D20" s="1218"/>
      <c r="E20" s="471"/>
      <c r="F20" s="460"/>
    </row>
    <row r="21" spans="2:6" ht="12" customHeight="1">
      <c r="B21" s="206"/>
      <c r="C21" s="218" t="s">
        <v>550</v>
      </c>
      <c r="D21" s="1218"/>
      <c r="E21" s="471"/>
      <c r="F21" s="460"/>
    </row>
    <row r="22" spans="2:6" ht="12" customHeight="1">
      <c r="B22" s="206"/>
      <c r="C22" s="220" t="s">
        <v>274</v>
      </c>
      <c r="D22" s="1219"/>
      <c r="E22" s="473"/>
      <c r="F22" s="460"/>
    </row>
    <row r="23" spans="2:6" ht="12" customHeight="1">
      <c r="B23" s="166" t="s">
        <v>15</v>
      </c>
      <c r="C23" s="221" t="s">
        <v>501</v>
      </c>
      <c r="D23" s="12" t="s">
        <v>104</v>
      </c>
      <c r="E23" s="476">
        <v>0</v>
      </c>
      <c r="F23" s="468">
        <f>F25</f>
        <v>0</v>
      </c>
    </row>
    <row r="24" spans="2:6" ht="12" customHeight="1">
      <c r="B24" s="120"/>
      <c r="C24" s="221" t="s">
        <v>502</v>
      </c>
      <c r="D24" s="12"/>
      <c r="E24" s="477"/>
      <c r="F24" s="391"/>
    </row>
    <row r="25" spans="2:6" ht="12" customHeight="1">
      <c r="B25" s="186" t="s">
        <v>83</v>
      </c>
      <c r="C25" s="223" t="s">
        <v>549</v>
      </c>
      <c r="D25" s="1220" t="s">
        <v>108</v>
      </c>
      <c r="E25" s="474"/>
      <c r="F25" s="465">
        <v>0</v>
      </c>
    </row>
    <row r="26" spans="2:6" ht="12" customHeight="1">
      <c r="B26" s="120"/>
      <c r="C26" s="224" t="s">
        <v>548</v>
      </c>
      <c r="D26" s="1221"/>
      <c r="E26" s="473"/>
      <c r="F26" s="391"/>
    </row>
    <row r="27" spans="2:6" ht="12" customHeight="1">
      <c r="B27" s="302" t="s">
        <v>17</v>
      </c>
      <c r="C27" s="225" t="s">
        <v>275</v>
      </c>
      <c r="D27" s="17" t="s">
        <v>505</v>
      </c>
      <c r="E27" s="470">
        <v>0</v>
      </c>
      <c r="F27" s="464">
        <f>F29+F34</f>
        <v>0</v>
      </c>
    </row>
    <row r="28" spans="2:6" ht="12" customHeight="1">
      <c r="B28" s="207"/>
      <c r="C28" s="226" t="s">
        <v>276</v>
      </c>
      <c r="D28" s="15"/>
      <c r="E28" s="478"/>
      <c r="F28" s="460"/>
    </row>
    <row r="29" spans="2:6" ht="12" customHeight="1">
      <c r="B29" s="206" t="s">
        <v>21</v>
      </c>
      <c r="C29" s="227" t="s">
        <v>22</v>
      </c>
      <c r="D29" s="12" t="s">
        <v>504</v>
      </c>
      <c r="E29" s="479"/>
      <c r="F29" s="465">
        <v>0</v>
      </c>
    </row>
    <row r="30" spans="2:6" ht="12" customHeight="1">
      <c r="B30" s="206"/>
      <c r="C30" s="227" t="s">
        <v>277</v>
      </c>
      <c r="D30" s="12"/>
      <c r="E30" s="479"/>
      <c r="F30" s="460"/>
    </row>
    <row r="31" spans="2:6" ht="12" customHeight="1">
      <c r="B31" s="206"/>
      <c r="C31" s="227" t="s">
        <v>279</v>
      </c>
      <c r="D31" s="12"/>
      <c r="E31" s="479"/>
      <c r="F31" s="460"/>
    </row>
    <row r="32" spans="2:6" ht="12" customHeight="1">
      <c r="B32" s="206"/>
      <c r="C32" s="227" t="s">
        <v>280</v>
      </c>
      <c r="D32" s="12"/>
      <c r="E32" s="479"/>
      <c r="F32" s="460"/>
    </row>
    <row r="33" spans="2:6" ht="12" customHeight="1">
      <c r="B33" s="206"/>
      <c r="C33" s="228" t="s">
        <v>278</v>
      </c>
      <c r="D33" s="15"/>
      <c r="E33" s="480"/>
      <c r="F33" s="391"/>
    </row>
    <row r="34" spans="2:6" ht="12" customHeight="1">
      <c r="B34" s="186" t="s">
        <v>27</v>
      </c>
      <c r="C34" s="229" t="s">
        <v>281</v>
      </c>
      <c r="D34" s="17" t="s">
        <v>503</v>
      </c>
      <c r="E34" s="474"/>
      <c r="F34" s="465">
        <v>0</v>
      </c>
    </row>
    <row r="35" spans="2:6" ht="12" customHeight="1">
      <c r="B35" s="120"/>
      <c r="C35" s="229" t="s">
        <v>282</v>
      </c>
      <c r="D35" s="12"/>
      <c r="E35" s="471"/>
      <c r="F35" s="460"/>
    </row>
    <row r="36" spans="2:6" ht="12" customHeight="1">
      <c r="B36" s="120"/>
      <c r="C36" s="229" t="s">
        <v>283</v>
      </c>
      <c r="D36" s="12"/>
      <c r="E36" s="471"/>
      <c r="F36" s="460"/>
    </row>
    <row r="37" spans="2:6" ht="12" customHeight="1">
      <c r="B37" s="120"/>
      <c r="C37" s="238" t="s">
        <v>284</v>
      </c>
      <c r="D37" s="12"/>
      <c r="E37" s="471"/>
      <c r="F37" s="460"/>
    </row>
    <row r="38" spans="2:6" ht="12" customHeight="1">
      <c r="B38" s="120"/>
      <c r="C38" s="238" t="s">
        <v>285</v>
      </c>
      <c r="D38" s="12"/>
      <c r="E38" s="471"/>
      <c r="F38" s="460"/>
    </row>
    <row r="39" spans="2:6" ht="12" customHeight="1">
      <c r="B39" s="120"/>
      <c r="C39" s="238" t="s">
        <v>286</v>
      </c>
      <c r="D39" s="15"/>
      <c r="E39" s="473"/>
      <c r="F39" s="391"/>
    </row>
    <row r="40" spans="2:6" ht="12" customHeight="1">
      <c r="B40" s="79" t="s">
        <v>32</v>
      </c>
      <c r="C40" s="230" t="s">
        <v>33</v>
      </c>
      <c r="D40" s="15" t="s">
        <v>34</v>
      </c>
      <c r="E40" s="481">
        <f>SUM(E41:E49)</f>
        <v>1026</v>
      </c>
      <c r="F40" s="463">
        <f>F41+F45+F49</f>
        <v>1800</v>
      </c>
    </row>
    <row r="41" spans="2:6" ht="12" customHeight="1">
      <c r="B41" s="186" t="s">
        <v>35</v>
      </c>
      <c r="C41" s="231" t="s">
        <v>110</v>
      </c>
      <c r="D41" s="1221" t="s">
        <v>36</v>
      </c>
      <c r="E41" s="471">
        <v>305.6</v>
      </c>
      <c r="F41" s="465">
        <v>110</v>
      </c>
    </row>
    <row r="42" spans="2:6" ht="12" customHeight="1">
      <c r="B42" s="120"/>
      <c r="C42" s="232" t="s">
        <v>287</v>
      </c>
      <c r="D42" s="1221" t="s">
        <v>7</v>
      </c>
      <c r="E42" s="471"/>
      <c r="F42" s="460"/>
    </row>
    <row r="43" spans="2:6" ht="12" customHeight="1">
      <c r="B43" s="120"/>
      <c r="C43" s="232" t="s">
        <v>288</v>
      </c>
      <c r="D43" s="1221"/>
      <c r="E43" s="471"/>
      <c r="F43" s="460"/>
    </row>
    <row r="44" spans="2:6" ht="12" customHeight="1">
      <c r="B44" s="120"/>
      <c r="C44" s="232" t="s">
        <v>289</v>
      </c>
      <c r="D44" s="1221"/>
      <c r="E44" s="471"/>
      <c r="F44" s="391"/>
    </row>
    <row r="45" spans="2:6" ht="12" customHeight="1">
      <c r="B45" s="186" t="s">
        <v>39</v>
      </c>
      <c r="C45" s="466" t="s">
        <v>451</v>
      </c>
      <c r="D45" s="1220" t="s">
        <v>112</v>
      </c>
      <c r="E45" s="474">
        <v>550.4</v>
      </c>
      <c r="F45" s="459">
        <v>1390</v>
      </c>
    </row>
    <row r="46" spans="2:6" ht="12" customHeight="1">
      <c r="B46" s="120"/>
      <c r="C46" s="229" t="s">
        <v>452</v>
      </c>
      <c r="D46" s="1221"/>
      <c r="E46" s="471"/>
      <c r="F46" s="460"/>
    </row>
    <row r="47" spans="2:6" ht="12" customHeight="1">
      <c r="B47" s="120"/>
      <c r="C47" s="229" t="s">
        <v>298</v>
      </c>
      <c r="D47" s="1221"/>
      <c r="E47" s="471"/>
      <c r="F47" s="460"/>
    </row>
    <row r="48" spans="2:6" ht="12" customHeight="1">
      <c r="B48" s="120"/>
      <c r="C48" s="229" t="s">
        <v>453</v>
      </c>
      <c r="D48" s="1221"/>
      <c r="E48" s="471"/>
      <c r="F48" s="460"/>
    </row>
    <row r="49" spans="2:6" ht="12" customHeight="1">
      <c r="B49" s="186" t="s">
        <v>40</v>
      </c>
      <c r="C49" s="466" t="s">
        <v>454</v>
      </c>
      <c r="D49" s="1220" t="s">
        <v>480</v>
      </c>
      <c r="E49" s="472">
        <v>170</v>
      </c>
      <c r="F49" s="465">
        <v>300</v>
      </c>
    </row>
    <row r="50" spans="2:6" ht="12" customHeight="1">
      <c r="B50" s="120"/>
      <c r="C50" s="229" t="s">
        <v>499</v>
      </c>
      <c r="D50" s="1221" t="s">
        <v>7</v>
      </c>
      <c r="E50" s="471"/>
      <c r="F50" s="460"/>
    </row>
    <row r="51" spans="2:6" ht="12" customHeight="1">
      <c r="B51" s="120"/>
      <c r="C51" s="229" t="s">
        <v>500</v>
      </c>
      <c r="D51" s="1221"/>
      <c r="E51" s="471"/>
      <c r="F51" s="460"/>
    </row>
    <row r="52" spans="2:6" ht="12" customHeight="1">
      <c r="B52" s="119"/>
      <c r="C52" s="467" t="s">
        <v>498</v>
      </c>
      <c r="D52" s="1222"/>
      <c r="E52" s="473"/>
      <c r="F52" s="391"/>
    </row>
    <row r="53" spans="2:6" ht="12" customHeight="1">
      <c r="B53" s="209" t="s">
        <v>41</v>
      </c>
      <c r="C53" s="234" t="s">
        <v>42</v>
      </c>
      <c r="D53" s="1223" t="s">
        <v>240</v>
      </c>
      <c r="E53" s="482">
        <f>SUM(E54:E58)</f>
        <v>17449.2</v>
      </c>
      <c r="F53" s="463">
        <f>F54+F58</f>
        <v>9151.300000000001</v>
      </c>
    </row>
    <row r="54" spans="2:6" ht="12" customHeight="1">
      <c r="B54" s="210" t="s">
        <v>43</v>
      </c>
      <c r="C54" s="235" t="s">
        <v>290</v>
      </c>
      <c r="D54" s="1220" t="s">
        <v>139</v>
      </c>
      <c r="E54" s="475">
        <v>7823.6</v>
      </c>
      <c r="F54" s="465">
        <v>0</v>
      </c>
    </row>
    <row r="55" spans="2:6" ht="12" customHeight="1">
      <c r="B55" s="211"/>
      <c r="C55" s="236" t="s">
        <v>291</v>
      </c>
      <c r="D55" s="1221"/>
      <c r="E55" s="471"/>
      <c r="F55" s="460"/>
    </row>
    <row r="56" spans="2:6" ht="12" customHeight="1">
      <c r="B56" s="211"/>
      <c r="C56" s="236" t="s">
        <v>293</v>
      </c>
      <c r="D56" s="1221"/>
      <c r="E56" s="471"/>
      <c r="F56" s="460"/>
    </row>
    <row r="57" spans="2:6" ht="12" customHeight="1">
      <c r="B57" s="212"/>
      <c r="C57" s="237" t="s">
        <v>292</v>
      </c>
      <c r="D57" s="1222"/>
      <c r="E57" s="473"/>
      <c r="F57" s="391"/>
    </row>
    <row r="58" spans="2:6" ht="12" customHeight="1">
      <c r="B58" s="213" t="s">
        <v>46</v>
      </c>
      <c r="C58" s="235" t="s">
        <v>294</v>
      </c>
      <c r="D58" s="1220" t="s">
        <v>525</v>
      </c>
      <c r="E58" s="475">
        <f>SUM(E60:E73)</f>
        <v>9625.6</v>
      </c>
      <c r="F58" s="457">
        <f>SUM(F60:F73)</f>
        <v>9151.300000000001</v>
      </c>
    </row>
    <row r="59" spans="2:6" ht="12" customHeight="1">
      <c r="B59" s="213"/>
      <c r="C59" s="237" t="s">
        <v>295</v>
      </c>
      <c r="D59" s="1222"/>
      <c r="E59" s="473"/>
      <c r="F59" s="391"/>
    </row>
    <row r="60" spans="2:6" ht="12" customHeight="1">
      <c r="B60" s="1561" t="s">
        <v>50</v>
      </c>
      <c r="C60" s="227" t="s">
        <v>299</v>
      </c>
      <c r="D60" s="1220" t="s">
        <v>334</v>
      </c>
      <c r="E60" s="474">
        <v>2435.8</v>
      </c>
      <c r="F60" s="459">
        <f>'Вед стр_2012'!H206</f>
        <v>2573</v>
      </c>
    </row>
    <row r="61" spans="2:6" ht="12" customHeight="1">
      <c r="B61" s="239"/>
      <c r="C61" s="227" t="s">
        <v>458</v>
      </c>
      <c r="D61" s="1221"/>
      <c r="E61" s="483"/>
      <c r="F61" s="460"/>
    </row>
    <row r="62" spans="2:6" ht="12" customHeight="1">
      <c r="B62" s="239"/>
      <c r="C62" s="227" t="s">
        <v>526</v>
      </c>
      <c r="D62" s="1221"/>
      <c r="E62" s="483"/>
      <c r="F62" s="460"/>
    </row>
    <row r="63" spans="2:6" ht="12" customHeight="1">
      <c r="B63" s="239"/>
      <c r="C63" s="227" t="s">
        <v>527</v>
      </c>
      <c r="D63" s="1221"/>
      <c r="E63" s="483"/>
      <c r="F63" s="460"/>
    </row>
    <row r="64" spans="2:6" ht="12" customHeight="1">
      <c r="B64" s="239"/>
      <c r="C64" s="227" t="s">
        <v>528</v>
      </c>
      <c r="D64" s="1221"/>
      <c r="E64" s="483"/>
      <c r="F64" s="460"/>
    </row>
    <row r="65" spans="2:6" ht="12" customHeight="1">
      <c r="B65" s="214" t="s">
        <v>52</v>
      </c>
      <c r="C65" s="233" t="s">
        <v>297</v>
      </c>
      <c r="D65" s="1224" t="s">
        <v>333</v>
      </c>
      <c r="E65" s="486">
        <v>63.6</v>
      </c>
      <c r="F65" s="491">
        <v>67</v>
      </c>
    </row>
    <row r="66" spans="2:6" ht="12" customHeight="1">
      <c r="B66" s="215"/>
      <c r="C66" s="227" t="s">
        <v>487</v>
      </c>
      <c r="D66" s="1225"/>
      <c r="E66" s="484"/>
      <c r="F66" s="488"/>
    </row>
    <row r="67" spans="2:6" ht="12" customHeight="1">
      <c r="B67" s="215"/>
      <c r="C67" s="227" t="s">
        <v>529</v>
      </c>
      <c r="D67" s="1225"/>
      <c r="E67" s="484"/>
      <c r="F67" s="488"/>
    </row>
    <row r="68" spans="2:6" ht="12" customHeight="1">
      <c r="B68" s="215"/>
      <c r="C68" s="227" t="s">
        <v>530</v>
      </c>
      <c r="D68" s="1225"/>
      <c r="E68" s="484"/>
      <c r="F68" s="488"/>
    </row>
    <row r="69" spans="2:6" ht="12" customHeight="1">
      <c r="B69" s="216"/>
      <c r="C69" s="228" t="s">
        <v>531</v>
      </c>
      <c r="D69" s="1226"/>
      <c r="E69" s="485"/>
      <c r="F69" s="489"/>
    </row>
    <row r="70" spans="2:6" ht="12" customHeight="1">
      <c r="B70" s="215" t="s">
        <v>54</v>
      </c>
      <c r="C70" s="227" t="s">
        <v>374</v>
      </c>
      <c r="D70" s="1221" t="s">
        <v>53</v>
      </c>
      <c r="E70" s="484">
        <v>6007.8</v>
      </c>
      <c r="F70" s="460">
        <f>'Вед стр_2012'!H221</f>
        <v>5481.6</v>
      </c>
    </row>
    <row r="71" spans="2:6" ht="12" customHeight="1">
      <c r="B71" s="215"/>
      <c r="C71" s="227" t="s">
        <v>375</v>
      </c>
      <c r="D71" s="1221"/>
      <c r="E71" s="484"/>
      <c r="F71" s="460"/>
    </row>
    <row r="72" spans="2:6" ht="12" customHeight="1">
      <c r="B72" s="216"/>
      <c r="C72" s="228" t="s">
        <v>376</v>
      </c>
      <c r="D72" s="1222"/>
      <c r="E72" s="485"/>
      <c r="F72" s="460"/>
    </row>
    <row r="73" spans="2:6" ht="12" customHeight="1">
      <c r="B73" s="214" t="s">
        <v>296</v>
      </c>
      <c r="C73" s="233" t="s">
        <v>297</v>
      </c>
      <c r="D73" s="1220" t="s">
        <v>55</v>
      </c>
      <c r="E73" s="486">
        <v>1118.4</v>
      </c>
      <c r="F73" s="457">
        <f>'Вед стр_2012'!H222</f>
        <v>1029.7</v>
      </c>
    </row>
    <row r="74" spans="2:6" ht="12" customHeight="1">
      <c r="B74" s="206"/>
      <c r="C74" s="227" t="s">
        <v>377</v>
      </c>
      <c r="D74" s="1221"/>
      <c r="E74" s="484"/>
      <c r="F74" s="460"/>
    </row>
    <row r="75" spans="2:6" ht="12" customHeight="1">
      <c r="B75" s="194"/>
      <c r="C75" s="228" t="s">
        <v>378</v>
      </c>
      <c r="D75" s="1222"/>
      <c r="E75" s="485"/>
      <c r="F75" s="391"/>
    </row>
    <row r="76" spans="2:6" ht="12" customHeight="1">
      <c r="B76" s="208"/>
      <c r="C76" s="234" t="s">
        <v>56</v>
      </c>
      <c r="D76" s="1222"/>
      <c r="E76" s="487">
        <f>E10+E58</f>
        <v>58549.7</v>
      </c>
      <c r="F76" s="461">
        <f>F10+F58</f>
        <v>74000</v>
      </c>
    </row>
    <row r="77" spans="2:5" ht="12" customHeight="1">
      <c r="B77" s="188"/>
      <c r="C77" s="11"/>
      <c r="D77" s="1227"/>
      <c r="E77" s="456"/>
    </row>
    <row r="78" ht="12" customHeight="1"/>
    <row r="79" ht="12" customHeight="1">
      <c r="C79" s="200" t="s">
        <v>269</v>
      </c>
    </row>
    <row r="80" spans="4:7" ht="12" customHeight="1">
      <c r="D80" s="1587" t="s">
        <v>249</v>
      </c>
      <c r="E80" s="1587"/>
      <c r="F80" s="462"/>
      <c r="G80" s="240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</sheetData>
  <mergeCells count="7">
    <mergeCell ref="D2:F2"/>
    <mergeCell ref="D1:F1"/>
    <mergeCell ref="D3:F3"/>
    <mergeCell ref="D80:E80"/>
    <mergeCell ref="C5:E5"/>
    <mergeCell ref="C6:D6"/>
    <mergeCell ref="B4:E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view="pageBreakPreview" zoomScaleSheetLayoutView="100" workbookViewId="0" topLeftCell="A1">
      <selection activeCell="J23" sqref="J23"/>
    </sheetView>
  </sheetViews>
  <sheetFormatPr defaultColWidth="9.00390625" defaultRowHeight="12.75"/>
  <cols>
    <col min="1" max="1" width="4.00390625" style="0" customWidth="1"/>
    <col min="2" max="2" width="60.00390625" style="0" customWidth="1"/>
    <col min="3" max="3" width="25.625" style="0" customWidth="1"/>
    <col min="4" max="4" width="8.625" style="0" hidden="1" customWidth="1"/>
    <col min="5" max="5" width="6.75390625" style="0" hidden="1" customWidth="1"/>
    <col min="6" max="6" width="6.75390625" style="0" customWidth="1"/>
    <col min="7" max="7" width="6.375" style="0" hidden="1" customWidth="1"/>
    <col min="8" max="8" width="5.875" style="0" hidden="1" customWidth="1"/>
    <col min="9" max="9" width="8.25390625" style="0" customWidth="1"/>
    <col min="10" max="11" width="9.25390625" style="0" bestFit="1" customWidth="1"/>
  </cols>
  <sheetData>
    <row r="1" spans="2:7" ht="12" customHeight="1">
      <c r="B1" s="361"/>
      <c r="C1" s="1586" t="s">
        <v>488</v>
      </c>
      <c r="D1" s="1586"/>
      <c r="E1" s="1586"/>
      <c r="F1" s="1586"/>
      <c r="G1" s="1586"/>
    </row>
    <row r="2" spans="2:7" ht="12" customHeight="1">
      <c r="B2" s="361"/>
      <c r="C2" s="1586" t="s">
        <v>489</v>
      </c>
      <c r="D2" s="1586"/>
      <c r="E2" s="1586"/>
      <c r="F2" s="1586"/>
      <c r="G2" s="1586"/>
    </row>
    <row r="3" spans="2:7" ht="12" customHeight="1">
      <c r="B3" s="26"/>
      <c r="C3" s="1569" t="s">
        <v>641</v>
      </c>
      <c r="D3" s="1569"/>
      <c r="E3" s="1569"/>
      <c r="F3" s="1569"/>
      <c r="G3" s="1569"/>
    </row>
    <row r="4" spans="2:10" ht="12" customHeight="1">
      <c r="B4" s="1566" t="s">
        <v>555</v>
      </c>
      <c r="C4" s="1567"/>
      <c r="D4" s="1567"/>
      <c r="E4" s="1567"/>
      <c r="F4" s="1567"/>
      <c r="G4" s="1567"/>
      <c r="H4" s="240"/>
      <c r="I4" s="240"/>
      <c r="J4" s="240"/>
    </row>
    <row r="5" spans="1:7" ht="16.5" customHeight="1">
      <c r="A5" s="1"/>
      <c r="B5" s="1588" t="s">
        <v>259</v>
      </c>
      <c r="C5" s="1589"/>
      <c r="D5" s="1568"/>
      <c r="E5" s="1568"/>
      <c r="F5" s="1568"/>
      <c r="G5" s="1568"/>
    </row>
    <row r="6" spans="1:9" ht="12" customHeight="1">
      <c r="A6" s="1"/>
      <c r="B6" s="199" t="s">
        <v>651</v>
      </c>
      <c r="C6" s="199"/>
      <c r="D6" s="1567" t="s">
        <v>268</v>
      </c>
      <c r="E6" s="1567"/>
      <c r="F6" s="1567"/>
      <c r="G6" s="1567"/>
      <c r="H6" s="361"/>
      <c r="I6" s="361"/>
    </row>
    <row r="7" spans="2:9" ht="4.5" customHeight="1">
      <c r="B7" s="1564"/>
      <c r="C7" s="1565"/>
      <c r="D7" s="361"/>
      <c r="E7" s="361"/>
      <c r="F7" s="361"/>
      <c r="G7" s="361"/>
      <c r="H7" s="361"/>
      <c r="I7" s="361"/>
    </row>
    <row r="8" spans="1:9" ht="12" customHeight="1">
      <c r="A8" s="2"/>
      <c r="B8" s="564" t="s">
        <v>0</v>
      </c>
      <c r="C8" s="565" t="s">
        <v>1</v>
      </c>
      <c r="D8" s="605" t="s">
        <v>2</v>
      </c>
      <c r="E8" s="605"/>
      <c r="F8" s="605" t="s">
        <v>2</v>
      </c>
      <c r="G8" s="605" t="s">
        <v>2</v>
      </c>
      <c r="H8" s="605"/>
      <c r="I8" s="605" t="s">
        <v>2</v>
      </c>
    </row>
    <row r="9" spans="1:9" ht="12" customHeight="1">
      <c r="A9" s="4"/>
      <c r="B9" s="566"/>
      <c r="C9" s="567" t="s">
        <v>3</v>
      </c>
      <c r="D9" s="840">
        <v>2013</v>
      </c>
      <c r="E9" s="840"/>
      <c r="F9" s="840">
        <v>2013</v>
      </c>
      <c r="G9" s="840">
        <v>2014</v>
      </c>
      <c r="H9" s="840"/>
      <c r="I9" s="840">
        <v>2014</v>
      </c>
    </row>
    <row r="10" spans="1:9" ht="12" customHeight="1">
      <c r="A10" s="8"/>
      <c r="B10" s="568" t="s">
        <v>264</v>
      </c>
      <c r="C10" s="569"/>
      <c r="D10" s="1273"/>
      <c r="E10" s="1274">
        <f>E11</f>
        <v>11167.5</v>
      </c>
      <c r="F10" s="1273"/>
      <c r="G10" s="1273"/>
      <c r="H10" s="1275">
        <f>H11</f>
        <v>11484.699999999999</v>
      </c>
      <c r="I10" s="1273"/>
    </row>
    <row r="11" spans="1:9" ht="12" customHeight="1">
      <c r="A11" s="166" t="s">
        <v>4</v>
      </c>
      <c r="B11" s="570" t="s">
        <v>5</v>
      </c>
      <c r="C11" s="571" t="s">
        <v>239</v>
      </c>
      <c r="D11" s="1276">
        <f>SUM(D12:D17)</f>
        <v>55300</v>
      </c>
      <c r="E11" s="1277">
        <f>E12</f>
        <v>11167.5</v>
      </c>
      <c r="F11" s="1276">
        <f>SUM(F12:F17)</f>
        <v>66467.5</v>
      </c>
      <c r="G11" s="1276">
        <f>SUM(G12:G17)</f>
        <v>57800</v>
      </c>
      <c r="H11" s="1276">
        <f>H12</f>
        <v>11484.699999999999</v>
      </c>
      <c r="I11" s="1276">
        <f>SUM(I12:I17)</f>
        <v>69284.7</v>
      </c>
    </row>
    <row r="12" spans="1:9" ht="12" customHeight="1">
      <c r="A12" s="7" t="s">
        <v>6</v>
      </c>
      <c r="B12" s="572" t="s">
        <v>98</v>
      </c>
      <c r="C12" s="575" t="s">
        <v>484</v>
      </c>
      <c r="D12" s="1278">
        <v>38000</v>
      </c>
      <c r="E12" s="1279">
        <f>-E52</f>
        <v>11167.5</v>
      </c>
      <c r="F12" s="1278">
        <f>SUM(D12:E12)</f>
        <v>49167.5</v>
      </c>
      <c r="G12" s="1278">
        <v>40000</v>
      </c>
      <c r="H12" s="1278">
        <f>-H52</f>
        <v>11484.699999999999</v>
      </c>
      <c r="I12" s="1278">
        <f>SUM(G12:H12)</f>
        <v>51484.7</v>
      </c>
    </row>
    <row r="13" spans="1:9" ht="12" customHeight="1">
      <c r="A13" s="8"/>
      <c r="B13" s="573" t="s">
        <v>99</v>
      </c>
      <c r="C13" s="1311"/>
      <c r="D13" s="1280"/>
      <c r="E13" s="1280"/>
      <c r="F13" s="1280"/>
      <c r="G13" s="1280"/>
      <c r="H13" s="1280"/>
      <c r="I13" s="1280"/>
    </row>
    <row r="14" spans="1:9" ht="12" customHeight="1">
      <c r="A14" s="7" t="s">
        <v>8</v>
      </c>
      <c r="B14" s="572" t="s">
        <v>100</v>
      </c>
      <c r="C14" s="575" t="s">
        <v>485</v>
      </c>
      <c r="D14" s="1281">
        <v>7500</v>
      </c>
      <c r="E14" s="1281"/>
      <c r="F14" s="1281">
        <v>7500</v>
      </c>
      <c r="G14" s="1281">
        <v>8000</v>
      </c>
      <c r="H14" s="1281"/>
      <c r="I14" s="1281">
        <v>8000</v>
      </c>
    </row>
    <row r="15" spans="1:9" ht="12" customHeight="1">
      <c r="A15" s="8"/>
      <c r="B15" s="573" t="s">
        <v>102</v>
      </c>
      <c r="C15" s="1311"/>
      <c r="D15" s="1280"/>
      <c r="E15" s="1280"/>
      <c r="F15" s="1280"/>
      <c r="G15" s="1280"/>
      <c r="H15" s="1280"/>
      <c r="I15" s="1280"/>
    </row>
    <row r="16" spans="1:9" ht="12" customHeight="1">
      <c r="A16" s="4"/>
      <c r="B16" s="574" t="s">
        <v>101</v>
      </c>
      <c r="C16" s="600"/>
      <c r="D16" s="1282"/>
      <c r="E16" s="1282"/>
      <c r="F16" s="1282"/>
      <c r="G16" s="1282"/>
      <c r="H16" s="1282"/>
      <c r="I16" s="1282"/>
    </row>
    <row r="17" spans="1:9" ht="12" customHeight="1">
      <c r="A17" s="6" t="s">
        <v>9</v>
      </c>
      <c r="B17" s="572" t="s">
        <v>103</v>
      </c>
      <c r="C17" s="575" t="s">
        <v>491</v>
      </c>
      <c r="D17" s="1281">
        <v>9800</v>
      </c>
      <c r="E17" s="1281"/>
      <c r="F17" s="1281">
        <v>9800</v>
      </c>
      <c r="G17" s="1281">
        <v>9800</v>
      </c>
      <c r="H17" s="1281"/>
      <c r="I17" s="1281">
        <v>9800</v>
      </c>
    </row>
    <row r="18" spans="1:9" ht="12" customHeight="1">
      <c r="A18" s="166" t="s">
        <v>10</v>
      </c>
      <c r="B18" s="576" t="s">
        <v>11</v>
      </c>
      <c r="C18" s="577" t="s">
        <v>136</v>
      </c>
      <c r="D18" s="1283">
        <f>D19</f>
        <v>1300</v>
      </c>
      <c r="E18" s="1283"/>
      <c r="F18" s="1283">
        <f>F19</f>
        <v>1300</v>
      </c>
      <c r="G18" s="1283">
        <f>G19</f>
        <v>1400</v>
      </c>
      <c r="H18" s="1283"/>
      <c r="I18" s="1283">
        <f>I19</f>
        <v>1400</v>
      </c>
    </row>
    <row r="19" spans="1:9" ht="12" customHeight="1">
      <c r="A19" s="321"/>
      <c r="B19" s="572" t="s">
        <v>12</v>
      </c>
      <c r="C19" s="575" t="s">
        <v>137</v>
      </c>
      <c r="D19" s="1281">
        <v>1300</v>
      </c>
      <c r="E19" s="1281"/>
      <c r="F19" s="1281">
        <v>1300</v>
      </c>
      <c r="G19" s="1281">
        <v>1400</v>
      </c>
      <c r="H19" s="1281"/>
      <c r="I19" s="1281">
        <v>1400</v>
      </c>
    </row>
    <row r="20" spans="1:9" ht="12" customHeight="1">
      <c r="A20" s="322"/>
      <c r="B20" s="573" t="s">
        <v>13</v>
      </c>
      <c r="C20" s="582"/>
      <c r="D20" s="1280"/>
      <c r="E20" s="1280"/>
      <c r="F20" s="1280"/>
      <c r="G20" s="1280"/>
      <c r="H20" s="1280"/>
      <c r="I20" s="1280"/>
    </row>
    <row r="21" spans="1:9" ht="12" customHeight="1">
      <c r="A21" s="322"/>
      <c r="B21" s="573" t="s">
        <v>14</v>
      </c>
      <c r="C21" s="582"/>
      <c r="D21" s="1280"/>
      <c r="E21" s="1280"/>
      <c r="F21" s="1280"/>
      <c r="G21" s="1280"/>
      <c r="H21" s="1280"/>
      <c r="I21" s="1280"/>
    </row>
    <row r="22" spans="1:9" ht="12" customHeight="1">
      <c r="A22" s="322"/>
      <c r="B22" s="574" t="s">
        <v>116</v>
      </c>
      <c r="C22" s="600"/>
      <c r="D22" s="1282"/>
      <c r="E22" s="1282"/>
      <c r="F22" s="1282"/>
      <c r="G22" s="1282"/>
      <c r="H22" s="1282"/>
      <c r="I22" s="1282"/>
    </row>
    <row r="23" spans="1:9" ht="12" customHeight="1">
      <c r="A23" s="166" t="s">
        <v>15</v>
      </c>
      <c r="B23" s="578" t="s">
        <v>105</v>
      </c>
      <c r="C23" s="579" t="s">
        <v>104</v>
      </c>
      <c r="D23" s="1273"/>
      <c r="E23" s="1273"/>
      <c r="F23" s="1273"/>
      <c r="G23" s="1273"/>
      <c r="H23" s="1273"/>
      <c r="I23" s="1273"/>
    </row>
    <row r="24" spans="1:9" ht="12" customHeight="1">
      <c r="A24" s="13"/>
      <c r="B24" s="578" t="s">
        <v>106</v>
      </c>
      <c r="C24" s="579"/>
      <c r="D24" s="1273"/>
      <c r="E24" s="1273"/>
      <c r="F24" s="1273"/>
      <c r="G24" s="1273"/>
      <c r="H24" s="1273"/>
      <c r="I24" s="1273"/>
    </row>
    <row r="25" spans="1:9" ht="12" customHeight="1">
      <c r="A25" s="6"/>
      <c r="B25" s="580" t="s">
        <v>107</v>
      </c>
      <c r="C25" s="575" t="s">
        <v>108</v>
      </c>
      <c r="D25" s="1281"/>
      <c r="E25" s="1281"/>
      <c r="F25" s="1281"/>
      <c r="G25" s="1281"/>
      <c r="H25" s="1281"/>
      <c r="I25" s="1281"/>
    </row>
    <row r="26" spans="1:9" ht="12" customHeight="1">
      <c r="A26" s="13"/>
      <c r="B26" s="581" t="s">
        <v>16</v>
      </c>
      <c r="C26" s="582"/>
      <c r="D26" s="1280"/>
      <c r="E26" s="1280"/>
      <c r="F26" s="1280"/>
      <c r="G26" s="1280"/>
      <c r="H26" s="1280"/>
      <c r="I26" s="1280"/>
    </row>
    <row r="27" spans="1:9" ht="12" customHeight="1">
      <c r="A27" s="166" t="s">
        <v>17</v>
      </c>
      <c r="B27" s="583" t="s">
        <v>18</v>
      </c>
      <c r="C27" s="584" t="s">
        <v>19</v>
      </c>
      <c r="D27" s="1283"/>
      <c r="E27" s="1283"/>
      <c r="F27" s="1283"/>
      <c r="G27" s="1283"/>
      <c r="H27" s="1283"/>
      <c r="I27" s="1283"/>
    </row>
    <row r="28" spans="1:9" ht="12" customHeight="1">
      <c r="A28" s="83"/>
      <c r="B28" s="585" t="s">
        <v>20</v>
      </c>
      <c r="C28" s="586"/>
      <c r="D28" s="1284"/>
      <c r="E28" s="1284"/>
      <c r="F28" s="1284"/>
      <c r="G28" s="1284"/>
      <c r="H28" s="1284"/>
      <c r="I28" s="1284"/>
    </row>
    <row r="29" spans="1:9" ht="12" customHeight="1">
      <c r="A29" s="8" t="s">
        <v>21</v>
      </c>
      <c r="B29" s="587" t="s">
        <v>22</v>
      </c>
      <c r="C29" s="579" t="s">
        <v>23</v>
      </c>
      <c r="D29" s="1285"/>
      <c r="E29" s="1285"/>
      <c r="F29" s="1285"/>
      <c r="G29" s="1285"/>
      <c r="H29" s="1285"/>
      <c r="I29" s="1285"/>
    </row>
    <row r="30" spans="1:9" ht="12" customHeight="1">
      <c r="A30" s="8"/>
      <c r="B30" s="587" t="s">
        <v>24</v>
      </c>
      <c r="C30" s="579"/>
      <c r="D30" s="1285"/>
      <c r="E30" s="1285"/>
      <c r="F30" s="1285"/>
      <c r="G30" s="1285"/>
      <c r="H30" s="1285"/>
      <c r="I30" s="1285"/>
    </row>
    <row r="31" spans="1:9" ht="12" customHeight="1">
      <c r="A31" s="8"/>
      <c r="B31" s="587" t="s">
        <v>117</v>
      </c>
      <c r="C31" s="579"/>
      <c r="D31" s="1285"/>
      <c r="E31" s="1285"/>
      <c r="F31" s="1285"/>
      <c r="G31" s="1285"/>
      <c r="H31" s="1285"/>
      <c r="I31" s="1285"/>
    </row>
    <row r="32" spans="1:9" ht="12" customHeight="1">
      <c r="A32" s="8"/>
      <c r="B32" s="587" t="s">
        <v>25</v>
      </c>
      <c r="C32" s="579"/>
      <c r="D32" s="1285"/>
      <c r="E32" s="1285"/>
      <c r="F32" s="1285"/>
      <c r="G32" s="1285"/>
      <c r="H32" s="1285"/>
      <c r="I32" s="1285"/>
    </row>
    <row r="33" spans="1:16" ht="12" customHeight="1">
      <c r="A33" s="8"/>
      <c r="B33" s="588" t="s">
        <v>26</v>
      </c>
      <c r="C33" s="586"/>
      <c r="D33" s="1286"/>
      <c r="E33" s="1286"/>
      <c r="F33" s="1286"/>
      <c r="G33" s="1286"/>
      <c r="H33" s="1286"/>
      <c r="I33" s="1286"/>
      <c r="P33" s="149"/>
    </row>
    <row r="34" spans="1:9" ht="12" customHeight="1">
      <c r="A34" s="6" t="s">
        <v>27</v>
      </c>
      <c r="B34" s="80" t="s">
        <v>28</v>
      </c>
      <c r="C34" s="572" t="s">
        <v>109</v>
      </c>
      <c r="D34" s="1281"/>
      <c r="E34" s="1281"/>
      <c r="F34" s="1281"/>
      <c r="G34" s="1281"/>
      <c r="H34" s="1281"/>
      <c r="I34" s="1281"/>
    </row>
    <row r="35" spans="1:9" ht="12" customHeight="1">
      <c r="A35" s="13"/>
      <c r="B35" s="80" t="s">
        <v>29</v>
      </c>
      <c r="C35" s="573"/>
      <c r="D35" s="1280"/>
      <c r="E35" s="1280"/>
      <c r="F35" s="1280"/>
      <c r="G35" s="1280"/>
      <c r="H35" s="1280"/>
      <c r="I35" s="1280"/>
    </row>
    <row r="36" spans="1:9" ht="12" customHeight="1">
      <c r="A36" s="13"/>
      <c r="B36" s="80" t="s">
        <v>30</v>
      </c>
      <c r="C36" s="573"/>
      <c r="D36" s="1280"/>
      <c r="E36" s="1280"/>
      <c r="F36" s="1280"/>
      <c r="G36" s="1280"/>
      <c r="H36" s="1280"/>
      <c r="I36" s="1280"/>
    </row>
    <row r="37" spans="1:9" ht="12" customHeight="1">
      <c r="A37" s="13"/>
      <c r="B37" s="80" t="s">
        <v>118</v>
      </c>
      <c r="C37" s="573"/>
      <c r="D37" s="1280"/>
      <c r="E37" s="1280"/>
      <c r="F37" s="1280"/>
      <c r="G37" s="1280"/>
      <c r="H37" s="1280"/>
      <c r="I37" s="1280"/>
    </row>
    <row r="38" spans="1:9" ht="12" customHeight="1">
      <c r="A38" s="13"/>
      <c r="B38" s="80" t="s">
        <v>119</v>
      </c>
      <c r="C38" s="573"/>
      <c r="D38" s="1280"/>
      <c r="E38" s="1280"/>
      <c r="F38" s="1280"/>
      <c r="G38" s="1280"/>
      <c r="H38" s="1280"/>
      <c r="I38" s="1280"/>
    </row>
    <row r="39" spans="1:9" ht="12" customHeight="1">
      <c r="A39" s="13"/>
      <c r="B39" s="80" t="s">
        <v>31</v>
      </c>
      <c r="C39" s="574"/>
      <c r="D39" s="1282"/>
      <c r="E39" s="1282"/>
      <c r="F39" s="1282"/>
      <c r="G39" s="1282"/>
      <c r="H39" s="1282"/>
      <c r="I39" s="1282"/>
    </row>
    <row r="40" spans="1:9" ht="12" customHeight="1">
      <c r="A40" s="79" t="s">
        <v>32</v>
      </c>
      <c r="B40" s="589" t="s">
        <v>33</v>
      </c>
      <c r="C40" s="586" t="s">
        <v>34</v>
      </c>
      <c r="D40" s="1284">
        <f>SUM(D41:D48)</f>
        <v>1070</v>
      </c>
      <c r="E40" s="1284"/>
      <c r="F40" s="1284">
        <f>SUM(F41:F48)</f>
        <v>1070</v>
      </c>
      <c r="G40" s="1284">
        <f>SUM(G41:G48)</f>
        <v>1100</v>
      </c>
      <c r="H40" s="1284"/>
      <c r="I40" s="1284">
        <f>SUM(I41:I48)</f>
        <v>1100</v>
      </c>
    </row>
    <row r="41" spans="1:9" ht="12" customHeight="1">
      <c r="A41" s="6" t="s">
        <v>35</v>
      </c>
      <c r="B41" s="590" t="s">
        <v>110</v>
      </c>
      <c r="C41" s="582" t="s">
        <v>36</v>
      </c>
      <c r="D41" s="1280">
        <v>300</v>
      </c>
      <c r="E41" s="1280"/>
      <c r="F41" s="1280">
        <v>300</v>
      </c>
      <c r="G41" s="1280">
        <v>250</v>
      </c>
      <c r="H41" s="1280"/>
      <c r="I41" s="1280">
        <v>250</v>
      </c>
    </row>
    <row r="42" spans="1:9" ht="12" customHeight="1">
      <c r="A42" s="13"/>
      <c r="B42" s="591" t="s">
        <v>111</v>
      </c>
      <c r="C42" s="582" t="s">
        <v>7</v>
      </c>
      <c r="D42" s="1280"/>
      <c r="E42" s="1280"/>
      <c r="F42" s="1280"/>
      <c r="G42" s="1280"/>
      <c r="H42" s="1280"/>
      <c r="I42" s="1280"/>
    </row>
    <row r="43" spans="1:9" ht="12" customHeight="1">
      <c r="A43" s="13"/>
      <c r="B43" s="591" t="s">
        <v>37</v>
      </c>
      <c r="C43" s="582"/>
      <c r="D43" s="1280"/>
      <c r="E43" s="1280"/>
      <c r="F43" s="1280"/>
      <c r="G43" s="1280"/>
      <c r="H43" s="1280"/>
      <c r="I43" s="1280"/>
    </row>
    <row r="44" spans="1:9" ht="12" customHeight="1">
      <c r="A44" s="13"/>
      <c r="B44" s="591" t="s">
        <v>38</v>
      </c>
      <c r="C44" s="582"/>
      <c r="D44" s="1280"/>
      <c r="E44" s="1280"/>
      <c r="F44" s="1280"/>
      <c r="G44" s="1280"/>
      <c r="H44" s="1280"/>
      <c r="I44" s="1280"/>
    </row>
    <row r="45" spans="1:9" ht="12" customHeight="1">
      <c r="A45" s="6" t="s">
        <v>39</v>
      </c>
      <c r="B45" s="592" t="s">
        <v>508</v>
      </c>
      <c r="C45" s="575" t="s">
        <v>112</v>
      </c>
      <c r="D45" s="1281">
        <v>570</v>
      </c>
      <c r="E45" s="1281"/>
      <c r="F45" s="1281">
        <v>570</v>
      </c>
      <c r="G45" s="1281">
        <v>600</v>
      </c>
      <c r="H45" s="1281"/>
      <c r="I45" s="1281">
        <v>600</v>
      </c>
    </row>
    <row r="46" spans="1:9" ht="12" customHeight="1">
      <c r="A46" s="13"/>
      <c r="B46" s="80" t="s">
        <v>509</v>
      </c>
      <c r="C46" s="582"/>
      <c r="D46" s="1280"/>
      <c r="E46" s="1280"/>
      <c r="F46" s="1280"/>
      <c r="G46" s="1280"/>
      <c r="H46" s="1280"/>
      <c r="I46" s="1280"/>
    </row>
    <row r="47" spans="1:9" ht="12" customHeight="1">
      <c r="A47" s="13"/>
      <c r="B47" s="80" t="s">
        <v>506</v>
      </c>
      <c r="C47" s="582"/>
      <c r="D47" s="1280"/>
      <c r="E47" s="1280"/>
      <c r="F47" s="1280"/>
      <c r="G47" s="1280"/>
      <c r="H47" s="1280"/>
      <c r="I47" s="1280"/>
    </row>
    <row r="48" spans="1:9" ht="12" customHeight="1">
      <c r="A48" s="7" t="s">
        <v>40</v>
      </c>
      <c r="B48" s="593" t="s">
        <v>454</v>
      </c>
      <c r="C48" s="575" t="s">
        <v>138</v>
      </c>
      <c r="D48" s="1281">
        <v>200</v>
      </c>
      <c r="E48" s="1281"/>
      <c r="F48" s="1281">
        <v>200</v>
      </c>
      <c r="G48" s="1281">
        <v>250</v>
      </c>
      <c r="H48" s="1281"/>
      <c r="I48" s="1281">
        <v>250</v>
      </c>
    </row>
    <row r="49" spans="1:9" ht="12" customHeight="1">
      <c r="A49" s="8"/>
      <c r="B49" s="587" t="s">
        <v>455</v>
      </c>
      <c r="C49" s="1311" t="s">
        <v>7</v>
      </c>
      <c r="D49" s="1280"/>
      <c r="E49" s="1280"/>
      <c r="F49" s="1280"/>
      <c r="G49" s="1280"/>
      <c r="H49" s="1280"/>
      <c r="I49" s="1280"/>
    </row>
    <row r="50" spans="1:9" ht="12" customHeight="1">
      <c r="A50" s="8"/>
      <c r="B50" s="587" t="s">
        <v>456</v>
      </c>
      <c r="C50" s="1311"/>
      <c r="D50" s="1280"/>
      <c r="E50" s="1280"/>
      <c r="F50" s="1280"/>
      <c r="G50" s="1280"/>
      <c r="H50" s="1280"/>
      <c r="I50" s="1280"/>
    </row>
    <row r="51" spans="1:9" ht="12" customHeight="1">
      <c r="A51" s="313"/>
      <c r="B51" s="588" t="s">
        <v>457</v>
      </c>
      <c r="C51" s="1312"/>
      <c r="D51" s="1287"/>
      <c r="E51" s="1287"/>
      <c r="F51" s="1287"/>
      <c r="G51" s="1287"/>
      <c r="H51" s="1287"/>
      <c r="I51" s="1287"/>
    </row>
    <row r="52" spans="1:9" ht="12" customHeight="1">
      <c r="A52" s="320" t="s">
        <v>41</v>
      </c>
      <c r="B52" s="594" t="s">
        <v>492</v>
      </c>
      <c r="C52" s="595" t="s">
        <v>240</v>
      </c>
      <c r="D52" s="1288">
        <f aca="true" t="shared" si="0" ref="D52:I52">SUM(D53:D56)</f>
        <v>20870</v>
      </c>
      <c r="E52" s="1288">
        <f t="shared" si="0"/>
        <v>-11167.5</v>
      </c>
      <c r="F52" s="1288">
        <f t="shared" si="0"/>
        <v>9702.5</v>
      </c>
      <c r="G52" s="1288">
        <f t="shared" si="0"/>
        <v>21700</v>
      </c>
      <c r="H52" s="1288">
        <f t="shared" si="0"/>
        <v>-11484.699999999999</v>
      </c>
      <c r="I52" s="1288">
        <f t="shared" si="0"/>
        <v>10215.3</v>
      </c>
    </row>
    <row r="53" spans="1:9" ht="12" customHeight="1">
      <c r="A53" s="16" t="s">
        <v>43</v>
      </c>
      <c r="B53" s="596" t="s">
        <v>44</v>
      </c>
      <c r="C53" s="575" t="s">
        <v>139</v>
      </c>
      <c r="D53" s="1289">
        <v>10629.4</v>
      </c>
      <c r="E53" s="1289">
        <f>F53-D53</f>
        <v>-10629.4</v>
      </c>
      <c r="F53" s="1289">
        <v>0</v>
      </c>
      <c r="G53" s="1289">
        <v>10720.3</v>
      </c>
      <c r="H53" s="1289">
        <f>I53-G53</f>
        <v>-10720.3</v>
      </c>
      <c r="I53" s="1289">
        <v>0</v>
      </c>
    </row>
    <row r="54" spans="1:9" ht="12" customHeight="1">
      <c r="A54" s="18"/>
      <c r="B54" s="594" t="s">
        <v>113</v>
      </c>
      <c r="C54" s="582"/>
      <c r="D54" s="1290"/>
      <c r="E54" s="1290"/>
      <c r="F54" s="1290"/>
      <c r="G54" s="1290"/>
      <c r="H54" s="1290"/>
      <c r="I54" s="1290"/>
    </row>
    <row r="55" spans="1:9" ht="12" customHeight="1">
      <c r="A55" s="19"/>
      <c r="B55" s="597" t="s">
        <v>45</v>
      </c>
      <c r="C55" s="582"/>
      <c r="D55" s="1282"/>
      <c r="E55" s="1282"/>
      <c r="F55" s="1282"/>
      <c r="G55" s="1282"/>
      <c r="H55" s="1282"/>
      <c r="I55" s="1282"/>
    </row>
    <row r="56" spans="1:9" ht="12" customHeight="1">
      <c r="A56" s="20" t="s">
        <v>46</v>
      </c>
      <c r="B56" s="598" t="s">
        <v>47</v>
      </c>
      <c r="C56" s="575" t="s">
        <v>48</v>
      </c>
      <c r="D56" s="1289">
        <f aca="true" t="shared" si="1" ref="D56:I56">SUM(D58:D70)</f>
        <v>10240.599999999999</v>
      </c>
      <c r="E56" s="1291">
        <f t="shared" si="1"/>
        <v>-538.0999999999998</v>
      </c>
      <c r="F56" s="1289">
        <f t="shared" si="1"/>
        <v>9702.5</v>
      </c>
      <c r="G56" s="1292">
        <f t="shared" si="1"/>
        <v>10979.7</v>
      </c>
      <c r="H56" s="1293">
        <f t="shared" si="1"/>
        <v>-764.4000000000003</v>
      </c>
      <c r="I56" s="1292">
        <f t="shared" si="1"/>
        <v>10215.3</v>
      </c>
    </row>
    <row r="57" spans="1:9" ht="12" customHeight="1">
      <c r="A57" s="20"/>
      <c r="B57" s="599" t="s">
        <v>49</v>
      </c>
      <c r="C57" s="600"/>
      <c r="D57" s="1282"/>
      <c r="E57" s="1294"/>
      <c r="F57" s="1282"/>
      <c r="G57" s="1295"/>
      <c r="H57" s="1295"/>
      <c r="I57" s="1295"/>
    </row>
    <row r="58" spans="1:9" ht="12" customHeight="1">
      <c r="A58" s="192" t="s">
        <v>46</v>
      </c>
      <c r="B58" s="80" t="s">
        <v>299</v>
      </c>
      <c r="C58" s="582" t="s">
        <v>334</v>
      </c>
      <c r="D58" s="1274">
        <v>2582</v>
      </c>
      <c r="E58" s="1296">
        <f>F58-D58</f>
        <v>165.5</v>
      </c>
      <c r="F58" s="1274">
        <v>2747.5</v>
      </c>
      <c r="G58" s="1297">
        <v>2711.8</v>
      </c>
      <c r="H58" s="1297">
        <f>I58-G58</f>
        <v>190.29999999999973</v>
      </c>
      <c r="I58" s="1297">
        <v>2902.1</v>
      </c>
    </row>
    <row r="59" spans="1:9" ht="12" customHeight="1">
      <c r="A59" s="314"/>
      <c r="B59" s="80" t="s">
        <v>458</v>
      </c>
      <c r="C59" s="579"/>
      <c r="D59" s="1273"/>
      <c r="E59" s="1298"/>
      <c r="F59" s="1273"/>
      <c r="G59" s="1285"/>
      <c r="H59" s="1285"/>
      <c r="I59" s="1285"/>
    </row>
    <row r="60" spans="1:9" ht="12" customHeight="1">
      <c r="A60" s="314"/>
      <c r="B60" s="80" t="s">
        <v>644</v>
      </c>
      <c r="C60" s="579"/>
      <c r="D60" s="1273"/>
      <c r="E60" s="1298"/>
      <c r="F60" s="1273"/>
      <c r="G60" s="1285"/>
      <c r="H60" s="1285"/>
      <c r="I60" s="1285"/>
    </row>
    <row r="61" spans="1:9" ht="12" customHeight="1">
      <c r="A61" s="314"/>
      <c r="B61" s="1264" t="s">
        <v>459</v>
      </c>
      <c r="C61" s="1313"/>
      <c r="D61" s="1299"/>
      <c r="E61" s="1300"/>
      <c r="F61" s="1299"/>
      <c r="G61" s="1301"/>
      <c r="H61" s="1301"/>
      <c r="I61" s="1301"/>
    </row>
    <row r="62" spans="1:9" ht="12" customHeight="1">
      <c r="A62" s="1268" t="s">
        <v>50</v>
      </c>
      <c r="B62" s="1266" t="s">
        <v>297</v>
      </c>
      <c r="C62" s="1272" t="s">
        <v>333</v>
      </c>
      <c r="D62" s="1302">
        <v>120</v>
      </c>
      <c r="E62" s="1303">
        <v>-49.9</v>
      </c>
      <c r="F62" s="1302">
        <v>70.1</v>
      </c>
      <c r="G62" s="1303">
        <v>150</v>
      </c>
      <c r="H62" s="1303">
        <v>-76.8</v>
      </c>
      <c r="I62" s="1303">
        <v>73.2</v>
      </c>
    </row>
    <row r="63" spans="1:9" ht="12" customHeight="1">
      <c r="A63" s="1269"/>
      <c r="B63" s="1265" t="s">
        <v>645</v>
      </c>
      <c r="C63" s="1263"/>
      <c r="D63" s="1304"/>
      <c r="E63" s="1305"/>
      <c r="F63" s="1304"/>
      <c r="G63" s="1305"/>
      <c r="H63" s="1305"/>
      <c r="I63" s="1305"/>
    </row>
    <row r="64" spans="1:9" ht="12" customHeight="1">
      <c r="A64" s="1269"/>
      <c r="B64" s="1265" t="s">
        <v>646</v>
      </c>
      <c r="C64" s="1263"/>
      <c r="D64" s="1304"/>
      <c r="E64" s="1305"/>
      <c r="F64" s="1304"/>
      <c r="G64" s="1305"/>
      <c r="H64" s="1305"/>
      <c r="I64" s="1305"/>
    </row>
    <row r="65" spans="1:9" ht="12" customHeight="1">
      <c r="A65" s="1269"/>
      <c r="B65" s="1265" t="s">
        <v>647</v>
      </c>
      <c r="C65" s="1263"/>
      <c r="D65" s="1304"/>
      <c r="E65" s="1305"/>
      <c r="F65" s="1304"/>
      <c r="G65" s="1305"/>
      <c r="H65" s="1305"/>
      <c r="I65" s="1305"/>
    </row>
    <row r="66" spans="1:9" ht="12" customHeight="1">
      <c r="A66" s="1270"/>
      <c r="B66" s="1271" t="s">
        <v>648</v>
      </c>
      <c r="C66" s="1267"/>
      <c r="D66" s="1306"/>
      <c r="E66" s="1307"/>
      <c r="F66" s="1306"/>
      <c r="G66" s="1307"/>
      <c r="H66" s="1307"/>
      <c r="I66" s="1307"/>
    </row>
    <row r="67" spans="1:9" ht="12" customHeight="1">
      <c r="A67" s="317" t="s">
        <v>52</v>
      </c>
      <c r="B67" s="593" t="s">
        <v>51</v>
      </c>
      <c r="C67" s="575" t="s">
        <v>53</v>
      </c>
      <c r="D67" s="1308">
        <v>6338.3</v>
      </c>
      <c r="E67" s="1308">
        <f>F67-D67</f>
        <v>-555.1999999999998</v>
      </c>
      <c r="F67" s="1308">
        <v>5783.1</v>
      </c>
      <c r="G67" s="1308">
        <v>6655.2</v>
      </c>
      <c r="H67" s="1308">
        <f>I67-G67</f>
        <v>-583</v>
      </c>
      <c r="I67" s="1308">
        <v>6072.2</v>
      </c>
    </row>
    <row r="68" spans="1:9" ht="12" customHeight="1">
      <c r="A68" s="315"/>
      <c r="B68" s="587" t="s">
        <v>649</v>
      </c>
      <c r="C68" s="582"/>
      <c r="D68" s="1309"/>
      <c r="E68" s="1309"/>
      <c r="F68" s="1309"/>
      <c r="G68" s="1309"/>
      <c r="H68" s="1309"/>
      <c r="I68" s="1309"/>
    </row>
    <row r="69" spans="1:9" ht="12" customHeight="1">
      <c r="A69" s="316"/>
      <c r="B69" s="588" t="s">
        <v>493</v>
      </c>
      <c r="C69" s="600"/>
      <c r="D69" s="1295"/>
      <c r="E69" s="1295"/>
      <c r="F69" s="1295"/>
      <c r="G69" s="1295"/>
      <c r="H69" s="1295"/>
      <c r="I69" s="1295"/>
    </row>
    <row r="70" spans="1:9" ht="12" customHeight="1">
      <c r="A70" s="317" t="s">
        <v>54</v>
      </c>
      <c r="B70" s="593" t="s">
        <v>507</v>
      </c>
      <c r="C70" s="575" t="s">
        <v>55</v>
      </c>
      <c r="D70" s="1308">
        <v>1200.3</v>
      </c>
      <c r="E70" s="1308">
        <f>F70-D70</f>
        <v>-98.5</v>
      </c>
      <c r="F70" s="1308">
        <v>1101.8</v>
      </c>
      <c r="G70" s="1308">
        <f>1286.5+176.2</f>
        <v>1462.7</v>
      </c>
      <c r="H70" s="1308">
        <f>I70-G70</f>
        <v>-294.9000000000001</v>
      </c>
      <c r="I70" s="1308">
        <v>1167.8</v>
      </c>
    </row>
    <row r="71" spans="1:9" ht="12" customHeight="1">
      <c r="A71" s="318"/>
      <c r="B71" s="587" t="s">
        <v>650</v>
      </c>
      <c r="C71" s="582"/>
      <c r="D71" s="1309"/>
      <c r="E71" s="1309"/>
      <c r="F71" s="1309"/>
      <c r="G71" s="1309"/>
      <c r="H71" s="1309"/>
      <c r="I71" s="1309"/>
    </row>
    <row r="72" spans="1:9" ht="12" customHeight="1">
      <c r="A72" s="319"/>
      <c r="B72" s="588" t="s">
        <v>494</v>
      </c>
      <c r="C72" s="600"/>
      <c r="D72" s="1295"/>
      <c r="E72" s="1295"/>
      <c r="F72" s="1295"/>
      <c r="G72" s="1295"/>
      <c r="H72" s="1295"/>
      <c r="I72" s="1295"/>
    </row>
    <row r="73" spans="1:9" ht="12" customHeight="1">
      <c r="A73" s="10"/>
      <c r="B73" s="601" t="s">
        <v>56</v>
      </c>
      <c r="C73" s="600"/>
      <c r="D73" s="1310">
        <f>D11+D18+D23+D27+D40+D52</f>
        <v>78540</v>
      </c>
      <c r="E73" s="1310">
        <f>E52+E10</f>
        <v>0</v>
      </c>
      <c r="F73" s="1310">
        <f>F11+F18+F23+F27+F40+F52</f>
        <v>78540</v>
      </c>
      <c r="G73" s="1310">
        <f>G11+G18+G23+G27+G40+G52</f>
        <v>82000</v>
      </c>
      <c r="H73" s="1310">
        <f>H10+H52</f>
        <v>0</v>
      </c>
      <c r="I73" s="1310">
        <f>I11+I18+I23+I27+I40+I52</f>
        <v>82000</v>
      </c>
    </row>
    <row r="74" spans="1:6" ht="12" customHeight="1">
      <c r="A74" s="22"/>
      <c r="B74" s="76"/>
      <c r="C74" s="9"/>
      <c r="D74" s="196"/>
      <c r="E74" s="196"/>
      <c r="F74" s="196"/>
    </row>
    <row r="75" spans="2:6" ht="12" customHeight="1">
      <c r="B75" s="241" t="s">
        <v>269</v>
      </c>
      <c r="C75" s="1563" t="s">
        <v>490</v>
      </c>
      <c r="D75" s="1563"/>
      <c r="E75" s="1262"/>
      <c r="F75" s="1262"/>
    </row>
    <row r="76" spans="2:3" ht="12" customHeight="1">
      <c r="B76" s="309"/>
      <c r="C76" s="309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4" ht="12.75">
      <c r="A104">
        <v>1</v>
      </c>
    </row>
  </sheetData>
  <mergeCells count="9">
    <mergeCell ref="C2:G2"/>
    <mergeCell ref="D5:G5"/>
    <mergeCell ref="C3:G3"/>
    <mergeCell ref="C1:G1"/>
    <mergeCell ref="C75:D75"/>
    <mergeCell ref="B5:C5"/>
    <mergeCell ref="B7:C7"/>
    <mergeCell ref="B4:G4"/>
    <mergeCell ref="D6:G6"/>
  </mergeCells>
  <printOptions/>
  <pageMargins left="0.31496062992125984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6"/>
  <sheetViews>
    <sheetView zoomScale="115" zoomScaleNormal="115" workbookViewId="0" topLeftCell="A2">
      <selection activeCell="J190" sqref="J190"/>
    </sheetView>
  </sheetViews>
  <sheetFormatPr defaultColWidth="9.00390625" defaultRowHeight="12.75"/>
  <cols>
    <col min="1" max="1" width="7.125" style="0" customWidth="1"/>
    <col min="2" max="2" width="52.875" style="250" customWidth="1"/>
    <col min="3" max="4" width="5.25390625" style="0" customWidth="1"/>
    <col min="5" max="5" width="9.25390625" style="0" customWidth="1"/>
    <col min="6" max="6" width="4.625" style="0" customWidth="1"/>
    <col min="7" max="7" width="3.875" style="0" customWidth="1"/>
    <col min="8" max="8" width="12.375" style="908" hidden="1" customWidth="1"/>
    <col min="9" max="9" width="12.375" style="490" hidden="1" customWidth="1"/>
    <col min="10" max="10" width="8.375" style="0" customWidth="1"/>
  </cols>
  <sheetData>
    <row r="1" spans="5:10" ht="14.25">
      <c r="E1" s="1586" t="s">
        <v>580</v>
      </c>
      <c r="F1" s="1586"/>
      <c r="G1" s="1586"/>
      <c r="H1" s="1586"/>
      <c r="I1" s="1586"/>
      <c r="J1" s="1586"/>
    </row>
    <row r="2" spans="5:10" ht="14.25">
      <c r="E2" s="1586" t="s">
        <v>576</v>
      </c>
      <c r="F2" s="1586"/>
      <c r="G2" s="1586"/>
      <c r="H2" s="1586"/>
      <c r="I2" s="1586"/>
      <c r="J2" s="1586"/>
    </row>
    <row r="3" spans="5:10" ht="14.25">
      <c r="E3" s="1586" t="s">
        <v>636</v>
      </c>
      <c r="F3" s="1586"/>
      <c r="G3" s="1586"/>
      <c r="H3" s="1586"/>
      <c r="I3" s="1586"/>
      <c r="J3" s="1586"/>
    </row>
    <row r="5" spans="1:8" ht="18" customHeight="1">
      <c r="A5" s="23"/>
      <c r="B5" s="1592" t="s">
        <v>267</v>
      </c>
      <c r="C5" s="1592"/>
      <c r="D5" s="1592"/>
      <c r="E5" s="1592"/>
      <c r="F5" s="1592"/>
      <c r="G5" s="1592"/>
      <c r="H5" s="1592"/>
    </row>
    <row r="6" spans="1:10" ht="16.5" customHeight="1">
      <c r="A6" s="23"/>
      <c r="B6" s="1570" t="s">
        <v>638</v>
      </c>
      <c r="C6" s="1570"/>
      <c r="D6" s="1570"/>
      <c r="E6" s="1570"/>
      <c r="F6" s="1570"/>
      <c r="G6" s="1570"/>
      <c r="H6" s="24"/>
      <c r="J6" s="1212"/>
    </row>
    <row r="7" spans="1:8" ht="13.5" customHeight="1">
      <c r="A7" s="23"/>
      <c r="B7" s="1593" t="s">
        <v>637</v>
      </c>
      <c r="C7" s="1593"/>
      <c r="D7" s="1593"/>
      <c r="E7" s="1593"/>
      <c r="F7" s="1556" t="s">
        <v>268</v>
      </c>
      <c r="G7" s="1556"/>
      <c r="H7" s="1556"/>
    </row>
    <row r="8" spans="1:10" ht="13.5" customHeight="1">
      <c r="A8" s="32" t="s">
        <v>57</v>
      </c>
      <c r="B8" s="393" t="s">
        <v>58</v>
      </c>
      <c r="C8" s="29" t="s">
        <v>59</v>
      </c>
      <c r="D8" s="280" t="s">
        <v>1</v>
      </c>
      <c r="E8" s="32" t="s">
        <v>60</v>
      </c>
      <c r="F8" s="32" t="s">
        <v>1</v>
      </c>
      <c r="G8" s="28" t="s">
        <v>61</v>
      </c>
      <c r="H8" s="29" t="s">
        <v>2</v>
      </c>
      <c r="I8" s="1029" t="s">
        <v>584</v>
      </c>
      <c r="J8" s="6" t="s">
        <v>2</v>
      </c>
    </row>
    <row r="9" spans="1:10" ht="13.5" customHeight="1">
      <c r="A9" s="64" t="s">
        <v>62</v>
      </c>
      <c r="B9" s="256"/>
      <c r="C9" s="67" t="s">
        <v>63</v>
      </c>
      <c r="D9" s="276" t="s">
        <v>64</v>
      </c>
      <c r="E9" s="64" t="s">
        <v>3</v>
      </c>
      <c r="F9" s="64" t="s">
        <v>65</v>
      </c>
      <c r="G9" s="84"/>
      <c r="H9" s="86" t="s">
        <v>250</v>
      </c>
      <c r="I9" s="1030" t="s">
        <v>585</v>
      </c>
      <c r="J9" s="283">
        <v>2012</v>
      </c>
    </row>
    <row r="10" spans="1:10" ht="13.5" customHeight="1">
      <c r="A10" s="62"/>
      <c r="B10" s="253" t="s">
        <v>252</v>
      </c>
      <c r="C10" s="138"/>
      <c r="D10" s="277"/>
      <c r="E10" s="185"/>
      <c r="F10" s="62"/>
      <c r="G10" s="185"/>
      <c r="H10" s="896">
        <f>H14+H22+H43</f>
        <v>13043.2</v>
      </c>
      <c r="I10" s="909">
        <f>I11+I43</f>
        <v>2.8000000000000043</v>
      </c>
      <c r="J10" s="1372">
        <f>J11+J43</f>
        <v>13046</v>
      </c>
    </row>
    <row r="11" spans="1:10" ht="13.5" customHeight="1">
      <c r="A11" s="64"/>
      <c r="B11" s="394" t="s">
        <v>382</v>
      </c>
      <c r="C11" s="241">
        <v>887</v>
      </c>
      <c r="D11" s="64"/>
      <c r="E11" s="85"/>
      <c r="F11" s="64"/>
      <c r="G11" s="85"/>
      <c r="H11" s="892">
        <f>H14+H22</f>
        <v>3922.7</v>
      </c>
      <c r="I11" s="910">
        <f>I14+I22</f>
        <v>-12.099999999999994</v>
      </c>
      <c r="J11" s="1369">
        <f>J14+J22</f>
        <v>3910.6000000000004</v>
      </c>
    </row>
    <row r="12" spans="1:10" ht="13.5" customHeight="1">
      <c r="A12" s="64"/>
      <c r="B12" s="394" t="s">
        <v>510</v>
      </c>
      <c r="C12" s="76"/>
      <c r="D12" s="64"/>
      <c r="E12" s="85"/>
      <c r="F12" s="64"/>
      <c r="G12" s="85"/>
      <c r="H12" s="897"/>
      <c r="I12" s="911"/>
      <c r="J12" s="913"/>
    </row>
    <row r="13" spans="1:10" ht="13.5" customHeight="1">
      <c r="A13" s="37"/>
      <c r="B13" s="395" t="s">
        <v>511</v>
      </c>
      <c r="C13" s="35"/>
      <c r="D13" s="37"/>
      <c r="E13" s="36"/>
      <c r="F13" s="37"/>
      <c r="G13" s="36"/>
      <c r="H13" s="898"/>
      <c r="I13" s="912"/>
      <c r="J13" s="283"/>
    </row>
    <row r="14" spans="1:10" ht="13.5" customHeight="1">
      <c r="A14" s="334" t="s">
        <v>4</v>
      </c>
      <c r="B14" s="263" t="s">
        <v>308</v>
      </c>
      <c r="C14" s="169">
        <v>887</v>
      </c>
      <c r="D14" s="170" t="s">
        <v>66</v>
      </c>
      <c r="E14" s="155"/>
      <c r="F14" s="170"/>
      <c r="G14" s="267"/>
      <c r="H14" s="203">
        <f>H17</f>
        <v>917.8</v>
      </c>
      <c r="I14" s="914"/>
      <c r="J14" s="1085">
        <f>J17</f>
        <v>917.8</v>
      </c>
    </row>
    <row r="15" spans="1:10" ht="13.5" customHeight="1">
      <c r="A15" s="168"/>
      <c r="B15" s="263" t="s">
        <v>309</v>
      </c>
      <c r="C15" s="169"/>
      <c r="D15" s="170"/>
      <c r="E15" s="155"/>
      <c r="F15" s="170"/>
      <c r="G15" s="267"/>
      <c r="H15" s="203"/>
      <c r="I15" s="911"/>
      <c r="J15" s="13"/>
    </row>
    <row r="16" spans="1:10" ht="13.5" customHeight="1">
      <c r="A16" s="172"/>
      <c r="B16" s="245" t="s">
        <v>144</v>
      </c>
      <c r="C16" s="156"/>
      <c r="D16" s="173"/>
      <c r="E16" s="159"/>
      <c r="F16" s="173"/>
      <c r="G16" s="268"/>
      <c r="H16" s="204"/>
      <c r="I16" s="912"/>
      <c r="J16" s="283"/>
    </row>
    <row r="17" spans="1:10" ht="13.5" customHeight="1">
      <c r="A17" s="90" t="s">
        <v>6</v>
      </c>
      <c r="B17" s="263" t="s">
        <v>181</v>
      </c>
      <c r="C17" s="78">
        <v>887</v>
      </c>
      <c r="D17" s="51" t="s">
        <v>66</v>
      </c>
      <c r="E17" s="65" t="s">
        <v>67</v>
      </c>
      <c r="F17" s="51"/>
      <c r="G17" s="65"/>
      <c r="H17" s="202">
        <f>SUM(H20:H21)</f>
        <v>917.8</v>
      </c>
      <c r="I17" s="915"/>
      <c r="J17" s="10">
        <f>SUM(J20:J21)</f>
        <v>917.8</v>
      </c>
    </row>
    <row r="18" spans="1:10" ht="13.5" customHeight="1">
      <c r="A18" s="131" t="s">
        <v>121</v>
      </c>
      <c r="B18" s="255" t="s">
        <v>182</v>
      </c>
      <c r="C18" s="78">
        <v>887</v>
      </c>
      <c r="D18" s="54" t="s">
        <v>66</v>
      </c>
      <c r="E18" s="51" t="s">
        <v>67</v>
      </c>
      <c r="F18" s="54" t="s">
        <v>68</v>
      </c>
      <c r="G18" s="271"/>
      <c r="H18" s="899"/>
      <c r="I18" s="914"/>
      <c r="J18" s="6"/>
    </row>
    <row r="19" spans="1:10" ht="13.5" customHeight="1">
      <c r="A19" s="89"/>
      <c r="B19" s="261" t="s">
        <v>183</v>
      </c>
      <c r="C19" s="34"/>
      <c r="D19" s="47"/>
      <c r="E19" s="49"/>
      <c r="F19" s="47"/>
      <c r="G19" s="272"/>
      <c r="H19" s="900"/>
      <c r="I19" s="912"/>
      <c r="J19" s="283"/>
    </row>
    <row r="20" spans="1:10" ht="13.5" customHeight="1">
      <c r="A20" s="37" t="s">
        <v>122</v>
      </c>
      <c r="B20" s="252" t="s">
        <v>197</v>
      </c>
      <c r="C20" s="35">
        <v>887</v>
      </c>
      <c r="D20" s="49" t="s">
        <v>66</v>
      </c>
      <c r="E20" s="47" t="s">
        <v>67</v>
      </c>
      <c r="F20" s="49" t="s">
        <v>68</v>
      </c>
      <c r="G20" s="47" t="s">
        <v>69</v>
      </c>
      <c r="H20" s="201">
        <v>742.3</v>
      </c>
      <c r="I20" s="916"/>
      <c r="J20" s="10">
        <v>742.3</v>
      </c>
    </row>
    <row r="21" spans="1:10" ht="13.5" customHeight="1">
      <c r="A21" s="64" t="s">
        <v>123</v>
      </c>
      <c r="B21" s="247" t="s">
        <v>195</v>
      </c>
      <c r="C21" s="76">
        <v>887</v>
      </c>
      <c r="D21" s="70" t="s">
        <v>66</v>
      </c>
      <c r="E21" s="54" t="s">
        <v>67</v>
      </c>
      <c r="F21" s="70" t="s">
        <v>68</v>
      </c>
      <c r="G21" s="65" t="s">
        <v>70</v>
      </c>
      <c r="H21" s="202">
        <v>175.5</v>
      </c>
      <c r="I21" s="916"/>
      <c r="J21" s="10">
        <v>175.5</v>
      </c>
    </row>
    <row r="22" spans="1:10" ht="13.5" customHeight="1">
      <c r="A22" s="109" t="s">
        <v>10</v>
      </c>
      <c r="B22" s="396" t="s">
        <v>124</v>
      </c>
      <c r="C22" s="98">
        <v>887</v>
      </c>
      <c r="D22" s="114" t="s">
        <v>71</v>
      </c>
      <c r="E22" s="111"/>
      <c r="F22" s="114"/>
      <c r="G22" s="111"/>
      <c r="H22" s="561">
        <f>H26+H32</f>
        <v>3004.9</v>
      </c>
      <c r="I22" s="910">
        <f>I32+I26</f>
        <v>-12.099999999999994</v>
      </c>
      <c r="J22" s="1373">
        <f>J26+J32</f>
        <v>2992.8</v>
      </c>
    </row>
    <row r="23" spans="1:10" ht="13.5" customHeight="1">
      <c r="A23" s="102"/>
      <c r="B23" s="248" t="s">
        <v>125</v>
      </c>
      <c r="C23" s="80"/>
      <c r="D23" s="174"/>
      <c r="E23" s="77"/>
      <c r="F23" s="174"/>
      <c r="G23" s="77"/>
      <c r="H23" s="203"/>
      <c r="I23" s="911"/>
      <c r="J23" s="13"/>
    </row>
    <row r="24" spans="1:10" ht="13.5" customHeight="1">
      <c r="A24" s="102"/>
      <c r="B24" s="248" t="s">
        <v>126</v>
      </c>
      <c r="C24" s="80"/>
      <c r="D24" s="174"/>
      <c r="E24" s="77"/>
      <c r="F24" s="174"/>
      <c r="G24" s="77"/>
      <c r="H24" s="203"/>
      <c r="I24" s="911"/>
      <c r="J24" s="13"/>
    </row>
    <row r="25" spans="1:10" ht="13.5" customHeight="1">
      <c r="A25" s="102"/>
      <c r="B25" s="248" t="s">
        <v>127</v>
      </c>
      <c r="C25" s="80"/>
      <c r="D25" s="174"/>
      <c r="E25" s="77"/>
      <c r="F25" s="174"/>
      <c r="G25" s="77"/>
      <c r="H25" s="203"/>
      <c r="I25" s="912"/>
      <c r="J25" s="283"/>
    </row>
    <row r="26" spans="1:10" ht="13.5" customHeight="1">
      <c r="A26" s="40" t="s">
        <v>74</v>
      </c>
      <c r="B26" s="262" t="s">
        <v>132</v>
      </c>
      <c r="C26" s="38">
        <v>887</v>
      </c>
      <c r="D26" s="39" t="s">
        <v>71</v>
      </c>
      <c r="E26" s="41" t="s">
        <v>72</v>
      </c>
      <c r="F26" s="39"/>
      <c r="G26" s="271"/>
      <c r="H26" s="285">
        <f>H27</f>
        <v>1996.4</v>
      </c>
      <c r="I26" s="921">
        <f>SUM(I27:I31)</f>
        <v>0</v>
      </c>
      <c r="J26" s="1371">
        <f>SUM(H26:I26)</f>
        <v>1996.4</v>
      </c>
    </row>
    <row r="27" spans="1:10" ht="13.5" customHeight="1">
      <c r="A27" s="32" t="s">
        <v>133</v>
      </c>
      <c r="B27" s="255" t="s">
        <v>182</v>
      </c>
      <c r="C27" s="78">
        <v>887</v>
      </c>
      <c r="D27" s="54" t="s">
        <v>71</v>
      </c>
      <c r="E27" s="51" t="s">
        <v>72</v>
      </c>
      <c r="F27" s="54" t="s">
        <v>68</v>
      </c>
      <c r="G27" s="269"/>
      <c r="H27" s="919">
        <f>SUM(H29:H31)</f>
        <v>1996.4</v>
      </c>
      <c r="I27" s="923"/>
      <c r="J27" s="1213">
        <f>SUM(J29:J31)</f>
        <v>1996.4</v>
      </c>
    </row>
    <row r="28" spans="1:10" ht="13.5" customHeight="1">
      <c r="A28" s="37"/>
      <c r="B28" s="261" t="s">
        <v>183</v>
      </c>
      <c r="C28" s="34"/>
      <c r="D28" s="47"/>
      <c r="E28" s="46"/>
      <c r="F28" s="44"/>
      <c r="G28" s="272"/>
      <c r="H28" s="920"/>
      <c r="I28" s="924"/>
      <c r="J28" s="283"/>
    </row>
    <row r="29" spans="1:11" ht="13.5" customHeight="1">
      <c r="A29" s="89" t="s">
        <v>238</v>
      </c>
      <c r="B29" s="252" t="s">
        <v>128</v>
      </c>
      <c r="C29" s="35">
        <v>887</v>
      </c>
      <c r="D29" s="49" t="s">
        <v>71</v>
      </c>
      <c r="E29" s="49" t="s">
        <v>72</v>
      </c>
      <c r="F29" s="49" t="s">
        <v>68</v>
      </c>
      <c r="G29" s="270" t="s">
        <v>69</v>
      </c>
      <c r="H29" s="286">
        <v>1435.2</v>
      </c>
      <c r="I29" s="922">
        <v>0</v>
      </c>
      <c r="J29" s="999">
        <f>SUM(H29:I29)</f>
        <v>1435.2</v>
      </c>
      <c r="K29" s="500"/>
    </row>
    <row r="30" spans="1:10" ht="13.5" customHeight="1">
      <c r="A30" s="89" t="s">
        <v>185</v>
      </c>
      <c r="B30" s="247" t="s">
        <v>195</v>
      </c>
      <c r="C30" s="35">
        <v>887</v>
      </c>
      <c r="D30" s="49" t="s">
        <v>71</v>
      </c>
      <c r="E30" s="93" t="s">
        <v>72</v>
      </c>
      <c r="F30" s="93">
        <v>500</v>
      </c>
      <c r="G30" s="323">
        <v>213</v>
      </c>
      <c r="H30" s="562">
        <v>476.8</v>
      </c>
      <c r="I30" s="917">
        <v>0</v>
      </c>
      <c r="J30" s="1078">
        <f>SUM(H30:I30)</f>
        <v>476.8</v>
      </c>
    </row>
    <row r="31" spans="1:10" ht="13.5" customHeight="1">
      <c r="A31" s="89" t="s">
        <v>186</v>
      </c>
      <c r="B31" s="247" t="s">
        <v>196</v>
      </c>
      <c r="C31" s="35">
        <v>887</v>
      </c>
      <c r="D31" s="48" t="s">
        <v>71</v>
      </c>
      <c r="E31" s="52" t="s">
        <v>72</v>
      </c>
      <c r="F31" s="52">
        <v>500</v>
      </c>
      <c r="G31" s="324">
        <v>222</v>
      </c>
      <c r="H31" s="563">
        <v>84.4</v>
      </c>
      <c r="I31" s="918"/>
      <c r="J31" s="1048">
        <v>84.4</v>
      </c>
    </row>
    <row r="32" spans="1:10" ht="13.5" customHeight="1">
      <c r="A32" s="126" t="s">
        <v>75</v>
      </c>
      <c r="B32" s="262" t="s">
        <v>304</v>
      </c>
      <c r="C32" s="38">
        <v>887</v>
      </c>
      <c r="D32" s="39" t="s">
        <v>71</v>
      </c>
      <c r="E32" s="61" t="s">
        <v>131</v>
      </c>
      <c r="F32" s="31"/>
      <c r="G32" s="28"/>
      <c r="H32" s="285">
        <f>H34</f>
        <v>1008.5</v>
      </c>
      <c r="I32" s="1031">
        <f>SUM(I34:I39)</f>
        <v>-12.099999999999994</v>
      </c>
      <c r="J32" s="1370">
        <f>J34</f>
        <v>996.4000000000001</v>
      </c>
    </row>
    <row r="33" spans="1:10" ht="13.5" customHeight="1">
      <c r="A33" s="122"/>
      <c r="B33" s="245" t="s">
        <v>305</v>
      </c>
      <c r="C33" s="42"/>
      <c r="D33" s="44"/>
      <c r="E33" s="45"/>
      <c r="F33" s="36"/>
      <c r="G33" s="33"/>
      <c r="H33" s="399"/>
      <c r="I33" s="492"/>
      <c r="J33" s="13"/>
    </row>
    <row r="34" spans="1:10" ht="13.5" customHeight="1">
      <c r="A34" s="90" t="s">
        <v>134</v>
      </c>
      <c r="B34" s="255" t="s">
        <v>182</v>
      </c>
      <c r="C34" s="67">
        <v>887</v>
      </c>
      <c r="D34" s="65" t="s">
        <v>71</v>
      </c>
      <c r="E34" s="64" t="s">
        <v>184</v>
      </c>
      <c r="F34" s="85">
        <v>500</v>
      </c>
      <c r="G34" s="84"/>
      <c r="H34" s="901">
        <f>SUM(H36:H39)</f>
        <v>1008.5</v>
      </c>
      <c r="I34" s="925"/>
      <c r="J34" s="6">
        <f>SUM(J36:J39)</f>
        <v>996.4000000000001</v>
      </c>
    </row>
    <row r="35" spans="1:10" ht="13.5" customHeight="1">
      <c r="A35" s="90"/>
      <c r="B35" s="256" t="s">
        <v>183</v>
      </c>
      <c r="C35" s="67"/>
      <c r="D35" s="65"/>
      <c r="E35" s="64"/>
      <c r="F35" s="85"/>
      <c r="G35" s="84"/>
      <c r="H35" s="901"/>
      <c r="I35" s="926"/>
      <c r="J35" s="283"/>
    </row>
    <row r="36" spans="1:10" ht="13.5" customHeight="1">
      <c r="A36" s="63" t="s">
        <v>232</v>
      </c>
      <c r="B36" s="247" t="s">
        <v>128</v>
      </c>
      <c r="C36" s="138">
        <v>887</v>
      </c>
      <c r="D36" s="48" t="s">
        <v>71</v>
      </c>
      <c r="E36" s="48" t="s">
        <v>131</v>
      </c>
      <c r="F36" s="48" t="s">
        <v>68</v>
      </c>
      <c r="G36" s="325" t="s">
        <v>69</v>
      </c>
      <c r="H36" s="400">
        <v>615</v>
      </c>
      <c r="I36" s="918"/>
      <c r="J36" s="10">
        <v>615</v>
      </c>
    </row>
    <row r="37" spans="1:10" ht="13.5" customHeight="1">
      <c r="A37" s="32" t="s">
        <v>187</v>
      </c>
      <c r="B37" s="256" t="s">
        <v>129</v>
      </c>
      <c r="C37" s="78">
        <v>887</v>
      </c>
      <c r="D37" s="54" t="s">
        <v>71</v>
      </c>
      <c r="E37" s="60" t="s">
        <v>131</v>
      </c>
      <c r="F37" s="94">
        <v>500</v>
      </c>
      <c r="G37" s="326">
        <v>212</v>
      </c>
      <c r="H37" s="893">
        <v>218.2</v>
      </c>
      <c r="I37" s="925">
        <f>J37-H37</f>
        <v>-12.099999999999994</v>
      </c>
      <c r="J37" s="1079">
        <v>206.1</v>
      </c>
    </row>
    <row r="38" spans="1:10" ht="13.5" customHeight="1">
      <c r="A38" s="73"/>
      <c r="B38" s="261" t="s">
        <v>130</v>
      </c>
      <c r="C38" s="34"/>
      <c r="D38" s="47"/>
      <c r="E38" s="93"/>
      <c r="F38" s="95"/>
      <c r="G38" s="323"/>
      <c r="H38" s="902"/>
      <c r="I38" s="926"/>
      <c r="J38" s="1080"/>
    </row>
    <row r="39" spans="1:10" ht="13.5" customHeight="1">
      <c r="A39" s="90" t="s">
        <v>233</v>
      </c>
      <c r="B39" s="247" t="s">
        <v>195</v>
      </c>
      <c r="C39" s="138">
        <v>887</v>
      </c>
      <c r="D39" s="48" t="s">
        <v>71</v>
      </c>
      <c r="E39" s="48" t="s">
        <v>131</v>
      </c>
      <c r="F39" s="48" t="s">
        <v>68</v>
      </c>
      <c r="G39" s="325" t="s">
        <v>70</v>
      </c>
      <c r="H39" s="400">
        <v>175.3</v>
      </c>
      <c r="I39" s="917"/>
      <c r="J39" s="1048">
        <v>175.3</v>
      </c>
    </row>
    <row r="40" spans="1:10" ht="13.5" customHeight="1">
      <c r="A40" s="109"/>
      <c r="B40" s="1081" t="s">
        <v>383</v>
      </c>
      <c r="C40" s="38">
        <v>973</v>
      </c>
      <c r="D40" s="54"/>
      <c r="E40" s="60"/>
      <c r="F40" s="94"/>
      <c r="G40" s="326"/>
      <c r="H40" s="927"/>
      <c r="I40" s="923"/>
      <c r="J40" s="6"/>
    </row>
    <row r="41" spans="1:10" ht="13.5" customHeight="1">
      <c r="A41" s="102"/>
      <c r="B41" s="1082" t="s">
        <v>384</v>
      </c>
      <c r="C41" s="67"/>
      <c r="D41" s="65"/>
      <c r="E41" s="115"/>
      <c r="F41" s="116"/>
      <c r="G41" s="327"/>
      <c r="H41" s="928"/>
      <c r="I41" s="987"/>
      <c r="J41" s="13"/>
    </row>
    <row r="42" spans="1:10" ht="13.5" customHeight="1">
      <c r="A42" s="106"/>
      <c r="B42" s="1083" t="s">
        <v>476</v>
      </c>
      <c r="C42" s="67"/>
      <c r="D42" s="47"/>
      <c r="E42" s="93"/>
      <c r="F42" s="95"/>
      <c r="G42" s="323"/>
      <c r="H42" s="929"/>
      <c r="I42" s="990"/>
      <c r="J42" s="283"/>
    </row>
    <row r="43" spans="1:10" ht="13.5" customHeight="1">
      <c r="A43" s="109" t="s">
        <v>15</v>
      </c>
      <c r="B43" s="262" t="s">
        <v>150</v>
      </c>
      <c r="C43" s="121" t="s">
        <v>167</v>
      </c>
      <c r="D43" s="39" t="s">
        <v>73</v>
      </c>
      <c r="E43" s="60"/>
      <c r="F43" s="94"/>
      <c r="G43" s="326"/>
      <c r="H43" s="930">
        <f>H47+H52</f>
        <v>9120.5</v>
      </c>
      <c r="I43" s="921">
        <f>I47+I52</f>
        <v>14.899999999999999</v>
      </c>
      <c r="J43" s="1085">
        <f>J47+J52</f>
        <v>9135.4</v>
      </c>
    </row>
    <row r="44" spans="1:10" ht="13.5" customHeight="1">
      <c r="A44" s="102"/>
      <c r="B44" s="263" t="s">
        <v>532</v>
      </c>
      <c r="C44" s="67"/>
      <c r="D44" s="65"/>
      <c r="E44" s="115"/>
      <c r="F44" s="116"/>
      <c r="G44" s="327"/>
      <c r="H44" s="931"/>
      <c r="I44" s="988"/>
      <c r="J44" s="13"/>
    </row>
    <row r="45" spans="1:10" ht="13.5" customHeight="1">
      <c r="A45" s="102"/>
      <c r="B45" s="263" t="s">
        <v>533</v>
      </c>
      <c r="C45" s="67"/>
      <c r="D45" s="65"/>
      <c r="E45" s="115"/>
      <c r="F45" s="116"/>
      <c r="G45" s="327"/>
      <c r="H45" s="931"/>
      <c r="I45" s="988"/>
      <c r="J45" s="13"/>
    </row>
    <row r="46" spans="1:10" ht="13.5" customHeight="1">
      <c r="A46" s="106"/>
      <c r="B46" s="245" t="s">
        <v>534</v>
      </c>
      <c r="C46" s="67"/>
      <c r="D46" s="47"/>
      <c r="E46" s="93"/>
      <c r="F46" s="95"/>
      <c r="G46" s="323"/>
      <c r="H46" s="932"/>
      <c r="I46" s="990"/>
      <c r="J46" s="283"/>
    </row>
    <row r="47" spans="1:10" ht="13.5" customHeight="1">
      <c r="A47" s="353" t="s">
        <v>83</v>
      </c>
      <c r="B47" s="263" t="s">
        <v>115</v>
      </c>
      <c r="C47" s="21">
        <v>973</v>
      </c>
      <c r="D47" s="130" t="s">
        <v>73</v>
      </c>
      <c r="E47" s="100" t="s">
        <v>78</v>
      </c>
      <c r="F47" s="100"/>
      <c r="G47" s="274"/>
      <c r="H47" s="933">
        <f>SUM(H50:H51)</f>
        <v>917.8</v>
      </c>
      <c r="I47" s="989">
        <f>I48</f>
        <v>0</v>
      </c>
      <c r="J47" s="1086">
        <f>J48</f>
        <v>917.8</v>
      </c>
    </row>
    <row r="48" spans="1:10" ht="13.5" customHeight="1">
      <c r="A48" s="175" t="s">
        <v>188</v>
      </c>
      <c r="B48" s="255" t="s">
        <v>182</v>
      </c>
      <c r="C48" s="67">
        <v>973</v>
      </c>
      <c r="D48" s="54" t="s">
        <v>73</v>
      </c>
      <c r="E48" s="60" t="s">
        <v>78</v>
      </c>
      <c r="F48" s="94">
        <v>500</v>
      </c>
      <c r="G48" s="269"/>
      <c r="H48" s="934">
        <f>H50+H51</f>
        <v>917.8</v>
      </c>
      <c r="I48" s="921">
        <f>SUM(I50:I51)</f>
        <v>0</v>
      </c>
      <c r="J48" s="6">
        <f>SUM(J50:J51)</f>
        <v>917.8</v>
      </c>
    </row>
    <row r="49" spans="1:10" ht="13.5" customHeight="1">
      <c r="A49" s="176"/>
      <c r="B49" s="261" t="s">
        <v>183</v>
      </c>
      <c r="C49" s="34"/>
      <c r="D49" s="47"/>
      <c r="E49" s="93"/>
      <c r="F49" s="95"/>
      <c r="G49" s="270"/>
      <c r="H49" s="932"/>
      <c r="I49" s="990"/>
      <c r="J49" s="283"/>
    </row>
    <row r="50" spans="1:10" ht="13.5" customHeight="1">
      <c r="A50" s="97" t="s">
        <v>189</v>
      </c>
      <c r="B50" s="251" t="s">
        <v>128</v>
      </c>
      <c r="C50" s="35">
        <v>973</v>
      </c>
      <c r="D50" s="49" t="s">
        <v>73</v>
      </c>
      <c r="E50" s="93" t="s">
        <v>78</v>
      </c>
      <c r="F50" s="93">
        <v>500</v>
      </c>
      <c r="G50" s="323">
        <v>211</v>
      </c>
      <c r="H50" s="932">
        <v>742.3</v>
      </c>
      <c r="I50" s="916">
        <v>0</v>
      </c>
      <c r="J50" s="999">
        <f>SUM(H50:I50)</f>
        <v>742.3</v>
      </c>
    </row>
    <row r="51" spans="1:10" ht="13.5" customHeight="1">
      <c r="A51" s="53" t="s">
        <v>190</v>
      </c>
      <c r="B51" s="247" t="s">
        <v>195</v>
      </c>
      <c r="C51" s="139">
        <v>973</v>
      </c>
      <c r="D51" s="48" t="s">
        <v>73</v>
      </c>
      <c r="E51" s="52" t="s">
        <v>78</v>
      </c>
      <c r="F51" s="52">
        <v>500</v>
      </c>
      <c r="G51" s="324">
        <v>213</v>
      </c>
      <c r="H51" s="935">
        <v>175.5</v>
      </c>
      <c r="I51" s="916">
        <v>0</v>
      </c>
      <c r="J51" s="999">
        <f>SUM(H51:I51)</f>
        <v>175.5</v>
      </c>
    </row>
    <row r="52" spans="1:10" ht="13.5" customHeight="1">
      <c r="A52" s="40" t="s">
        <v>191</v>
      </c>
      <c r="B52" s="396" t="s">
        <v>132</v>
      </c>
      <c r="C52" s="308">
        <v>973</v>
      </c>
      <c r="D52" s="41" t="s">
        <v>73</v>
      </c>
      <c r="E52" s="41" t="s">
        <v>314</v>
      </c>
      <c r="F52" s="40"/>
      <c r="G52" s="278"/>
      <c r="H52" s="936">
        <f>SUM(H55:H65)</f>
        <v>8202.7</v>
      </c>
      <c r="I52" s="916">
        <f>SUM(I55:I65)</f>
        <v>14.899999999999999</v>
      </c>
      <c r="J52" s="287">
        <f>SUM(J55:J65)</f>
        <v>8217.6</v>
      </c>
    </row>
    <row r="53" spans="1:10" ht="13.5" customHeight="1">
      <c r="A53" s="32" t="s">
        <v>192</v>
      </c>
      <c r="B53" s="255" t="s">
        <v>182</v>
      </c>
      <c r="C53" s="38">
        <v>973</v>
      </c>
      <c r="D53" s="39" t="s">
        <v>73</v>
      </c>
      <c r="E53" s="41" t="s">
        <v>314</v>
      </c>
      <c r="F53" s="132">
        <v>500</v>
      </c>
      <c r="G53" s="278"/>
      <c r="H53" s="936"/>
      <c r="I53" s="988"/>
      <c r="J53" s="6"/>
    </row>
    <row r="54" spans="1:10" ht="13.5" customHeight="1">
      <c r="A54" s="37"/>
      <c r="B54" s="261" t="s">
        <v>183</v>
      </c>
      <c r="C54" s="34"/>
      <c r="D54" s="44"/>
      <c r="E54" s="46"/>
      <c r="F54" s="133"/>
      <c r="G54" s="281"/>
      <c r="H54" s="937"/>
      <c r="I54" s="988"/>
      <c r="J54" s="283"/>
    </row>
    <row r="55" spans="1:10" ht="13.5" customHeight="1">
      <c r="A55" s="129" t="s">
        <v>193</v>
      </c>
      <c r="B55" s="252" t="s">
        <v>197</v>
      </c>
      <c r="C55" s="35">
        <v>973</v>
      </c>
      <c r="D55" s="49" t="s">
        <v>73</v>
      </c>
      <c r="E55" s="93" t="s">
        <v>314</v>
      </c>
      <c r="F55" s="93">
        <v>500</v>
      </c>
      <c r="G55" s="323">
        <v>211</v>
      </c>
      <c r="H55" s="932">
        <v>4534.3</v>
      </c>
      <c r="I55" s="916">
        <v>0</v>
      </c>
      <c r="J55" s="999">
        <f>SUM(H55:I55)</f>
        <v>4534.3</v>
      </c>
    </row>
    <row r="56" spans="1:10" ht="13.5" customHeight="1">
      <c r="A56" s="55" t="s">
        <v>194</v>
      </c>
      <c r="B56" s="247" t="s">
        <v>195</v>
      </c>
      <c r="C56" s="35">
        <v>973</v>
      </c>
      <c r="D56" s="48" t="s">
        <v>73</v>
      </c>
      <c r="E56" s="93" t="s">
        <v>314</v>
      </c>
      <c r="F56" s="52">
        <v>500</v>
      </c>
      <c r="G56" s="324">
        <v>213</v>
      </c>
      <c r="H56" s="935">
        <v>1559.5</v>
      </c>
      <c r="I56" s="916">
        <v>-43.1</v>
      </c>
      <c r="J56" s="999">
        <f aca="true" t="shared" si="0" ref="J56:J65">SUM(H56:I56)</f>
        <v>1516.4</v>
      </c>
    </row>
    <row r="57" spans="1:10" ht="13.5" customHeight="1">
      <c r="A57" s="50" t="s">
        <v>315</v>
      </c>
      <c r="B57" s="247" t="s">
        <v>199</v>
      </c>
      <c r="C57" s="35">
        <v>973</v>
      </c>
      <c r="D57" s="48" t="s">
        <v>73</v>
      </c>
      <c r="E57" s="93" t="s">
        <v>314</v>
      </c>
      <c r="F57" s="52">
        <v>500</v>
      </c>
      <c r="G57" s="324">
        <v>221</v>
      </c>
      <c r="H57" s="935">
        <v>105.5</v>
      </c>
      <c r="I57" s="992">
        <v>34.5</v>
      </c>
      <c r="J57" s="999">
        <f t="shared" si="0"/>
        <v>140</v>
      </c>
    </row>
    <row r="58" spans="1:10" ht="13.5" customHeight="1">
      <c r="A58" s="53" t="s">
        <v>316</v>
      </c>
      <c r="B58" s="244" t="s">
        <v>200</v>
      </c>
      <c r="C58" s="35">
        <v>973</v>
      </c>
      <c r="D58" s="51" t="s">
        <v>73</v>
      </c>
      <c r="E58" s="93" t="s">
        <v>314</v>
      </c>
      <c r="F58" s="52">
        <v>500</v>
      </c>
      <c r="G58" s="324">
        <v>222</v>
      </c>
      <c r="H58" s="935">
        <v>105.5</v>
      </c>
      <c r="I58" s="992"/>
      <c r="J58" s="999">
        <f t="shared" si="0"/>
        <v>105.5</v>
      </c>
    </row>
    <row r="59" spans="1:10" ht="13.5" customHeight="1">
      <c r="A59" s="50" t="s">
        <v>317</v>
      </c>
      <c r="B59" s="247" t="s">
        <v>196</v>
      </c>
      <c r="C59" s="35">
        <v>973</v>
      </c>
      <c r="D59" s="48" t="s">
        <v>73</v>
      </c>
      <c r="E59" s="93" t="s">
        <v>314</v>
      </c>
      <c r="F59" s="52">
        <v>500</v>
      </c>
      <c r="G59" s="324">
        <v>222</v>
      </c>
      <c r="H59" s="935">
        <v>105.5</v>
      </c>
      <c r="I59" s="916"/>
      <c r="J59" s="999">
        <f t="shared" si="0"/>
        <v>105.5</v>
      </c>
    </row>
    <row r="60" spans="1:10" ht="13.5" customHeight="1">
      <c r="A60" s="53" t="s">
        <v>318</v>
      </c>
      <c r="B60" s="247" t="s">
        <v>201</v>
      </c>
      <c r="C60" s="35">
        <v>973</v>
      </c>
      <c r="D60" s="48" t="s">
        <v>73</v>
      </c>
      <c r="E60" s="93" t="s">
        <v>314</v>
      </c>
      <c r="F60" s="52">
        <v>500</v>
      </c>
      <c r="G60" s="324">
        <v>223</v>
      </c>
      <c r="H60" s="935">
        <v>211</v>
      </c>
      <c r="I60" s="916"/>
      <c r="J60" s="999">
        <f t="shared" si="0"/>
        <v>211</v>
      </c>
    </row>
    <row r="61" spans="1:10" ht="13.5" customHeight="1">
      <c r="A61" s="57" t="s">
        <v>319</v>
      </c>
      <c r="B61" s="247" t="s">
        <v>202</v>
      </c>
      <c r="C61" s="35">
        <v>973</v>
      </c>
      <c r="D61" s="48" t="s">
        <v>73</v>
      </c>
      <c r="E61" s="93" t="s">
        <v>314</v>
      </c>
      <c r="F61" s="52">
        <v>500</v>
      </c>
      <c r="G61" s="324">
        <v>225</v>
      </c>
      <c r="H61" s="935">
        <v>316.5</v>
      </c>
      <c r="I61" s="916">
        <v>23.5</v>
      </c>
      <c r="J61" s="999">
        <f t="shared" si="0"/>
        <v>340</v>
      </c>
    </row>
    <row r="62" spans="1:10" ht="13.5" customHeight="1">
      <c r="A62" s="354" t="s">
        <v>320</v>
      </c>
      <c r="B62" s="247" t="s">
        <v>198</v>
      </c>
      <c r="C62" s="35">
        <v>973</v>
      </c>
      <c r="D62" s="48" t="s">
        <v>73</v>
      </c>
      <c r="E62" s="93" t="s">
        <v>314</v>
      </c>
      <c r="F62" s="52">
        <v>500</v>
      </c>
      <c r="G62" s="324">
        <v>226</v>
      </c>
      <c r="H62" s="935">
        <v>420.9</v>
      </c>
      <c r="I62" s="916">
        <v>0</v>
      </c>
      <c r="J62" s="999">
        <f t="shared" si="0"/>
        <v>420.9</v>
      </c>
    </row>
    <row r="63" spans="1:10" ht="13.5" customHeight="1">
      <c r="A63" s="354" t="s">
        <v>321</v>
      </c>
      <c r="B63" s="244" t="s">
        <v>76</v>
      </c>
      <c r="C63" s="35">
        <v>973</v>
      </c>
      <c r="D63" s="51" t="s">
        <v>73</v>
      </c>
      <c r="E63" s="93" t="s">
        <v>314</v>
      </c>
      <c r="F63" s="52">
        <v>500</v>
      </c>
      <c r="G63" s="324">
        <v>290</v>
      </c>
      <c r="H63" s="935">
        <v>316.5</v>
      </c>
      <c r="I63" s="916">
        <v>0</v>
      </c>
      <c r="J63" s="999">
        <f t="shared" si="0"/>
        <v>316.5</v>
      </c>
    </row>
    <row r="64" spans="1:10" ht="13.5" customHeight="1">
      <c r="A64" s="292" t="s">
        <v>322</v>
      </c>
      <c r="B64" s="244" t="s">
        <v>77</v>
      </c>
      <c r="C64" s="35">
        <v>973</v>
      </c>
      <c r="D64" s="51" t="s">
        <v>73</v>
      </c>
      <c r="E64" s="93" t="s">
        <v>314</v>
      </c>
      <c r="F64" s="52">
        <v>500</v>
      </c>
      <c r="G64" s="324">
        <v>310</v>
      </c>
      <c r="H64" s="935">
        <v>211</v>
      </c>
      <c r="I64" s="916">
        <v>0</v>
      </c>
      <c r="J64" s="999">
        <f t="shared" si="0"/>
        <v>211</v>
      </c>
    </row>
    <row r="65" spans="1:10" ht="13.5" customHeight="1">
      <c r="A65" s="53" t="s">
        <v>323</v>
      </c>
      <c r="B65" s="247" t="s">
        <v>114</v>
      </c>
      <c r="C65" s="183">
        <v>973</v>
      </c>
      <c r="D65" s="51" t="s">
        <v>73</v>
      </c>
      <c r="E65" s="115" t="s">
        <v>314</v>
      </c>
      <c r="F65" s="60">
        <v>500</v>
      </c>
      <c r="G65" s="326">
        <v>340</v>
      </c>
      <c r="H65" s="934">
        <v>316.5</v>
      </c>
      <c r="I65" s="993">
        <v>0</v>
      </c>
      <c r="J65" s="999">
        <f t="shared" si="0"/>
        <v>316.5</v>
      </c>
    </row>
    <row r="66" spans="1:10" ht="13.5" customHeight="1">
      <c r="A66" s="355" t="s">
        <v>350</v>
      </c>
      <c r="B66" s="264" t="s">
        <v>260</v>
      </c>
      <c r="C66" s="123">
        <v>973</v>
      </c>
      <c r="D66" s="51" t="s">
        <v>73</v>
      </c>
      <c r="E66" s="94" t="s">
        <v>324</v>
      </c>
      <c r="F66" s="60"/>
      <c r="G66" s="94"/>
      <c r="H66" s="930">
        <f>H72</f>
        <v>67</v>
      </c>
      <c r="I66" s="988">
        <v>0</v>
      </c>
      <c r="J66" s="1087">
        <f>SUM(H66:I66)</f>
        <v>67</v>
      </c>
    </row>
    <row r="67" spans="1:10" ht="13.5" customHeight="1">
      <c r="A67" s="92"/>
      <c r="B67" s="265" t="s">
        <v>262</v>
      </c>
      <c r="C67" s="96"/>
      <c r="D67" s="70"/>
      <c r="E67" s="65"/>
      <c r="F67" s="115"/>
      <c r="G67" s="116"/>
      <c r="H67" s="928"/>
      <c r="I67" s="988"/>
      <c r="J67" s="1088"/>
    </row>
    <row r="68" spans="1:10" ht="13.5" customHeight="1">
      <c r="A68" s="92"/>
      <c r="B68" s="265" t="s">
        <v>263</v>
      </c>
      <c r="C68" s="96"/>
      <c r="D68" s="70"/>
      <c r="E68" s="65"/>
      <c r="F68" s="115"/>
      <c r="G68" s="116"/>
      <c r="H68" s="928"/>
      <c r="I68" s="988"/>
      <c r="J68" s="1088"/>
    </row>
    <row r="69" spans="1:10" ht="13.5" customHeight="1">
      <c r="A69" s="92"/>
      <c r="B69" s="263" t="s">
        <v>261</v>
      </c>
      <c r="C69" s="96"/>
      <c r="D69" s="70"/>
      <c r="E69" s="65"/>
      <c r="F69" s="115"/>
      <c r="G69" s="116"/>
      <c r="H69" s="928"/>
      <c r="I69" s="988"/>
      <c r="J69" s="1088"/>
    </row>
    <row r="70" spans="1:10" ht="13.5" customHeight="1">
      <c r="A70" s="1121" t="s">
        <v>325</v>
      </c>
      <c r="B70" s="1315" t="s">
        <v>652</v>
      </c>
      <c r="C70" s="78">
        <v>973</v>
      </c>
      <c r="D70" s="54" t="s">
        <v>73</v>
      </c>
      <c r="E70" s="60" t="s">
        <v>324</v>
      </c>
      <c r="F70" s="94">
        <v>598</v>
      </c>
      <c r="G70" s="60"/>
      <c r="H70" s="1316">
        <f>H72</f>
        <v>67</v>
      </c>
      <c r="I70" s="1317"/>
      <c r="J70" s="1032">
        <v>67</v>
      </c>
    </row>
    <row r="71" spans="1:10" ht="13.5" customHeight="1">
      <c r="A71" s="73"/>
      <c r="B71" s="1318" t="s">
        <v>653</v>
      </c>
      <c r="C71" s="34"/>
      <c r="D71" s="47"/>
      <c r="E71" s="49"/>
      <c r="F71" s="95"/>
      <c r="G71" s="93"/>
      <c r="H71" s="1319"/>
      <c r="I71" s="1320"/>
      <c r="J71" s="1089"/>
    </row>
    <row r="72" spans="1:10" ht="13.5" customHeight="1">
      <c r="A72" s="73" t="s">
        <v>654</v>
      </c>
      <c r="B72" s="261" t="s">
        <v>76</v>
      </c>
      <c r="C72" s="96">
        <v>973</v>
      </c>
      <c r="D72" s="70" t="s">
        <v>73</v>
      </c>
      <c r="E72" s="116" t="s">
        <v>324</v>
      </c>
      <c r="F72" s="115">
        <v>598</v>
      </c>
      <c r="G72" s="116">
        <v>290</v>
      </c>
      <c r="H72" s="1314">
        <v>67</v>
      </c>
      <c r="I72" s="990">
        <v>0</v>
      </c>
      <c r="J72" s="1089">
        <f>SUM(H72:I72)</f>
        <v>67</v>
      </c>
    </row>
    <row r="73" spans="1:10" ht="13.5" customHeight="1">
      <c r="A73" s="356" t="s">
        <v>17</v>
      </c>
      <c r="B73" s="253" t="s">
        <v>206</v>
      </c>
      <c r="C73" s="249">
        <v>973</v>
      </c>
      <c r="D73" s="59" t="s">
        <v>254</v>
      </c>
      <c r="E73" s="59"/>
      <c r="F73" s="58"/>
      <c r="G73" s="134"/>
      <c r="H73" s="938">
        <f>H74</f>
        <v>2400</v>
      </c>
      <c r="I73" s="992">
        <f>J73-H73</f>
        <v>-344.1999999999998</v>
      </c>
      <c r="J73" s="1046">
        <f>J74</f>
        <v>2055.8</v>
      </c>
    </row>
    <row r="74" spans="1:10" ht="13.5" customHeight="1">
      <c r="A74" s="357" t="s">
        <v>21</v>
      </c>
      <c r="B74" s="254" t="s">
        <v>207</v>
      </c>
      <c r="C74" s="127">
        <v>973</v>
      </c>
      <c r="D74" s="59" t="s">
        <v>254</v>
      </c>
      <c r="E74" s="59" t="s">
        <v>208</v>
      </c>
      <c r="F74" s="59"/>
      <c r="G74" s="328"/>
      <c r="H74" s="939">
        <f>H75</f>
        <v>2400</v>
      </c>
      <c r="I74" s="916">
        <f>I75</f>
        <v>-344.2</v>
      </c>
      <c r="J74" s="10">
        <f>J75</f>
        <v>2055.8</v>
      </c>
    </row>
    <row r="75" spans="1:10" ht="13.5" customHeight="1">
      <c r="A75" s="63" t="s">
        <v>326</v>
      </c>
      <c r="B75" s="255" t="s">
        <v>76</v>
      </c>
      <c r="C75" s="177" t="s">
        <v>167</v>
      </c>
      <c r="D75" s="54" t="s">
        <v>254</v>
      </c>
      <c r="E75" s="48" t="s">
        <v>208</v>
      </c>
      <c r="F75" s="178" t="s">
        <v>79</v>
      </c>
      <c r="G75" s="269"/>
      <c r="H75" s="940">
        <v>2400</v>
      </c>
      <c r="I75" s="916">
        <v>-344.2</v>
      </c>
      <c r="J75" s="999">
        <f>SUM(H75:I75)</f>
        <v>2055.8</v>
      </c>
    </row>
    <row r="76" spans="1:10" ht="13.5" customHeight="1">
      <c r="A76" s="63" t="s">
        <v>655</v>
      </c>
      <c r="B76" s="255" t="s">
        <v>76</v>
      </c>
      <c r="C76" s="177" t="s">
        <v>167</v>
      </c>
      <c r="D76" s="54" t="s">
        <v>254</v>
      </c>
      <c r="E76" s="48" t="s">
        <v>208</v>
      </c>
      <c r="F76" s="178" t="s">
        <v>79</v>
      </c>
      <c r="G76" s="269" t="s">
        <v>241</v>
      </c>
      <c r="H76" s="940">
        <v>2400</v>
      </c>
      <c r="I76" s="916">
        <v>-344.2</v>
      </c>
      <c r="J76" s="999">
        <f>SUM(H76:I76)</f>
        <v>2055.8</v>
      </c>
    </row>
    <row r="77" spans="1:10" ht="13.5" customHeight="1">
      <c r="A77" s="163" t="s">
        <v>32</v>
      </c>
      <c r="B77" s="262" t="s">
        <v>209</v>
      </c>
      <c r="C77" s="179" t="s">
        <v>167</v>
      </c>
      <c r="D77" s="165" t="s">
        <v>253</v>
      </c>
      <c r="E77" s="167"/>
      <c r="F77" s="180"/>
      <c r="G77" s="266"/>
      <c r="H77" s="958">
        <f>H80+H85</f>
        <v>487</v>
      </c>
      <c r="I77" s="992">
        <f>I78</f>
        <v>274.09999999999997</v>
      </c>
      <c r="J77" s="1045">
        <f>J78</f>
        <v>761.1</v>
      </c>
    </row>
    <row r="78" spans="1:10" ht="13.5" customHeight="1">
      <c r="A78" s="358" t="s">
        <v>35</v>
      </c>
      <c r="B78" s="289" t="s">
        <v>462</v>
      </c>
      <c r="C78" s="336" t="s">
        <v>167</v>
      </c>
      <c r="D78" s="51" t="s">
        <v>253</v>
      </c>
      <c r="E78" s="54" t="s">
        <v>464</v>
      </c>
      <c r="F78" s="338"/>
      <c r="G78" s="54"/>
      <c r="H78" s="942">
        <f>H83+H85</f>
        <v>487</v>
      </c>
      <c r="I78" s="989">
        <f>I80+I85</f>
        <v>274.09999999999997</v>
      </c>
      <c r="J78" s="1088">
        <f>J80+J85</f>
        <v>761.1</v>
      </c>
    </row>
    <row r="79" spans="1:10" ht="13.5" customHeight="1">
      <c r="A79" s="359"/>
      <c r="B79" s="442" t="s">
        <v>463</v>
      </c>
      <c r="C79" s="337"/>
      <c r="D79" s="46"/>
      <c r="E79" s="173"/>
      <c r="F79" s="339"/>
      <c r="G79" s="173"/>
      <c r="H79" s="937"/>
      <c r="I79" s="988"/>
      <c r="J79" s="13"/>
    </row>
    <row r="80" spans="1:10" ht="13.5" customHeight="1">
      <c r="A80" s="150" t="s">
        <v>465</v>
      </c>
      <c r="B80" s="289" t="s">
        <v>556</v>
      </c>
      <c r="C80" s="336" t="s">
        <v>167</v>
      </c>
      <c r="D80" s="51" t="s">
        <v>253</v>
      </c>
      <c r="E80" s="54" t="s">
        <v>361</v>
      </c>
      <c r="F80" s="340"/>
      <c r="G80" s="54"/>
      <c r="H80" s="934">
        <f>H83</f>
        <v>87.2</v>
      </c>
      <c r="I80" s="994">
        <f>I83</f>
        <v>19.9</v>
      </c>
      <c r="J80" s="1032">
        <f>SUM(H80:I80)</f>
        <v>107.1</v>
      </c>
    </row>
    <row r="81" spans="1:10" ht="13.5" customHeight="1">
      <c r="A81" s="360"/>
      <c r="B81" s="290" t="s">
        <v>467</v>
      </c>
      <c r="C81" s="335"/>
      <c r="D81" s="171"/>
      <c r="E81" s="170"/>
      <c r="F81" s="341"/>
      <c r="G81" s="170"/>
      <c r="H81" s="945"/>
      <c r="I81" s="988"/>
      <c r="J81" s="13"/>
    </row>
    <row r="82" spans="1:10" ht="13.5" customHeight="1">
      <c r="A82" s="360"/>
      <c r="B82" s="290" t="s">
        <v>468</v>
      </c>
      <c r="C82" s="335"/>
      <c r="D82" s="171"/>
      <c r="E82" s="170"/>
      <c r="F82" s="341"/>
      <c r="G82" s="170"/>
      <c r="H82" s="945"/>
      <c r="I82" s="990"/>
      <c r="J82" s="283"/>
    </row>
    <row r="83" spans="1:10" ht="13.5" customHeight="1">
      <c r="A83" s="1090" t="s">
        <v>592</v>
      </c>
      <c r="B83" s="443" t="s">
        <v>395</v>
      </c>
      <c r="C83" s="1322" t="s">
        <v>167</v>
      </c>
      <c r="D83" s="48" t="s">
        <v>253</v>
      </c>
      <c r="E83" s="1004" t="s">
        <v>361</v>
      </c>
      <c r="F83" s="1323" t="s">
        <v>68</v>
      </c>
      <c r="G83" s="996"/>
      <c r="H83" s="997">
        <f>H84</f>
        <v>87.2</v>
      </c>
      <c r="I83" s="916">
        <f>I84</f>
        <v>19.9</v>
      </c>
      <c r="J83" s="991">
        <f>J84</f>
        <v>107.1</v>
      </c>
    </row>
    <row r="84" spans="1:10" ht="13.5" customHeight="1">
      <c r="A84" s="89" t="s">
        <v>593</v>
      </c>
      <c r="B84" s="1093" t="s">
        <v>198</v>
      </c>
      <c r="C84" s="1333" t="s">
        <v>167</v>
      </c>
      <c r="D84" s="1334" t="s">
        <v>253</v>
      </c>
      <c r="E84" s="1324" t="s">
        <v>361</v>
      </c>
      <c r="F84" s="1335" t="s">
        <v>68</v>
      </c>
      <c r="G84" s="1324" t="s">
        <v>381</v>
      </c>
      <c r="H84" s="1336">
        <v>87.2</v>
      </c>
      <c r="I84" s="988">
        <v>19.9</v>
      </c>
      <c r="J84" s="1040">
        <f>SUM(H84:I84)</f>
        <v>107.1</v>
      </c>
    </row>
    <row r="85" spans="1:10" ht="13.5" customHeight="1">
      <c r="A85" s="298" t="s">
        <v>594</v>
      </c>
      <c r="B85" s="1331" t="s">
        <v>470</v>
      </c>
      <c r="C85" s="1339" t="s">
        <v>167</v>
      </c>
      <c r="D85" s="1344" t="s">
        <v>253</v>
      </c>
      <c r="E85" s="31" t="s">
        <v>135</v>
      </c>
      <c r="F85" s="338"/>
      <c r="G85" s="165"/>
      <c r="H85" s="1340">
        <f>H87</f>
        <v>399.8</v>
      </c>
      <c r="I85" s="1341">
        <f>I87</f>
        <v>254.2</v>
      </c>
      <c r="J85" s="1032">
        <f>J87</f>
        <v>654</v>
      </c>
    </row>
    <row r="86" spans="1:10" ht="13.5" customHeight="1">
      <c r="A86" s="151"/>
      <c r="B86" s="1332" t="s">
        <v>469</v>
      </c>
      <c r="C86" s="1342"/>
      <c r="D86" s="1094"/>
      <c r="E86" s="173"/>
      <c r="F86" s="339"/>
      <c r="G86" s="173"/>
      <c r="H86" s="1343"/>
      <c r="I86" s="1320"/>
      <c r="J86" s="283"/>
    </row>
    <row r="87" spans="1:10" ht="13.5" customHeight="1">
      <c r="A87" s="51" t="s">
        <v>595</v>
      </c>
      <c r="B87" s="289" t="s">
        <v>656</v>
      </c>
      <c r="C87" s="76">
        <v>973</v>
      </c>
      <c r="D87" s="70" t="s">
        <v>253</v>
      </c>
      <c r="E87" s="64" t="s">
        <v>135</v>
      </c>
      <c r="F87" s="70" t="s">
        <v>475</v>
      </c>
      <c r="G87" s="84"/>
      <c r="H87" s="1337">
        <f>H90+H88</f>
        <v>399.8</v>
      </c>
      <c r="I87" s="989">
        <f>SUM(I88:I90)</f>
        <v>254.2</v>
      </c>
      <c r="J87" s="1088">
        <f>SUM(J88:J90)</f>
        <v>654</v>
      </c>
    </row>
    <row r="88" spans="1:10" ht="13.5" customHeight="1">
      <c r="A88" s="51" t="s">
        <v>596</v>
      </c>
      <c r="B88" s="1108" t="s">
        <v>657</v>
      </c>
      <c r="C88" s="1329">
        <v>973</v>
      </c>
      <c r="D88" s="1099" t="s">
        <v>253</v>
      </c>
      <c r="E88" s="104" t="s">
        <v>135</v>
      </c>
      <c r="F88" s="1099" t="s">
        <v>475</v>
      </c>
      <c r="G88" s="104">
        <v>242</v>
      </c>
      <c r="H88" s="1325">
        <v>369</v>
      </c>
      <c r="I88" s="1317">
        <v>225</v>
      </c>
      <c r="J88" s="1326">
        <f>SUM(H88:I88)</f>
        <v>594</v>
      </c>
    </row>
    <row r="89" spans="1:10" ht="13.5" customHeight="1">
      <c r="A89" s="49"/>
      <c r="B89" s="1318" t="s">
        <v>658</v>
      </c>
      <c r="C89" s="1330"/>
      <c r="D89" s="1092"/>
      <c r="E89" s="103"/>
      <c r="F89" s="1092"/>
      <c r="G89" s="103"/>
      <c r="H89" s="1327"/>
      <c r="I89" s="1320"/>
      <c r="J89" s="1328"/>
    </row>
    <row r="90" spans="1:10" ht="13.5" customHeight="1">
      <c r="A90" s="48" t="s">
        <v>660</v>
      </c>
      <c r="B90" s="443" t="s">
        <v>659</v>
      </c>
      <c r="C90" s="138">
        <v>973</v>
      </c>
      <c r="D90" s="48" t="s">
        <v>253</v>
      </c>
      <c r="E90" s="62" t="s">
        <v>210</v>
      </c>
      <c r="F90" s="48" t="s">
        <v>475</v>
      </c>
      <c r="G90" s="998">
        <v>242</v>
      </c>
      <c r="H90" s="904">
        <v>30.8</v>
      </c>
      <c r="I90" s="992">
        <f>J90-H90</f>
        <v>29.2</v>
      </c>
      <c r="J90" s="10">
        <v>60</v>
      </c>
    </row>
    <row r="91" spans="1:10" ht="13.5" customHeight="1">
      <c r="A91" s="334" t="s">
        <v>41</v>
      </c>
      <c r="B91" s="263" t="s">
        <v>535</v>
      </c>
      <c r="C91" s="87">
        <v>973</v>
      </c>
      <c r="D91" s="88" t="s">
        <v>80</v>
      </c>
      <c r="E91" s="69"/>
      <c r="F91" s="88"/>
      <c r="G91" s="274"/>
      <c r="H91" s="981">
        <f>H94</f>
        <v>417.2</v>
      </c>
      <c r="I91" s="994">
        <f>I94</f>
        <v>0</v>
      </c>
      <c r="J91" s="1096">
        <f>SUM(H91:I91)</f>
        <v>417.2</v>
      </c>
    </row>
    <row r="92" spans="1:10" ht="13.5" customHeight="1">
      <c r="A92" s="136"/>
      <c r="B92" s="263" t="s">
        <v>536</v>
      </c>
      <c r="C92" s="87"/>
      <c r="D92" s="88"/>
      <c r="E92" s="69"/>
      <c r="F92" s="88"/>
      <c r="G92" s="274"/>
      <c r="H92" s="933"/>
      <c r="I92" s="988"/>
      <c r="J92" s="13"/>
    </row>
    <row r="93" spans="1:10" ht="13.5" customHeight="1">
      <c r="A93" s="136"/>
      <c r="B93" s="263" t="s">
        <v>537</v>
      </c>
      <c r="C93" s="87"/>
      <c r="D93" s="88"/>
      <c r="E93" s="69"/>
      <c r="F93" s="88"/>
      <c r="G93" s="274"/>
      <c r="H93" s="937"/>
      <c r="I93" s="990"/>
      <c r="J93" s="1089"/>
    </row>
    <row r="94" spans="1:10" ht="13.5" customHeight="1">
      <c r="A94" s="131" t="s">
        <v>43</v>
      </c>
      <c r="B94" s="255" t="s">
        <v>661</v>
      </c>
      <c r="C94" s="78">
        <v>973</v>
      </c>
      <c r="D94" s="54" t="s">
        <v>80</v>
      </c>
      <c r="E94" s="32" t="s">
        <v>365</v>
      </c>
      <c r="F94" s="31"/>
      <c r="G94" s="28"/>
      <c r="H94" s="934">
        <f>H97</f>
        <v>417.2</v>
      </c>
      <c r="I94" s="988">
        <f>I97</f>
        <v>0</v>
      </c>
      <c r="J94" s="13">
        <f>J97</f>
        <v>417.2</v>
      </c>
    </row>
    <row r="95" spans="1:10" ht="13.5" customHeight="1">
      <c r="A95" s="90"/>
      <c r="B95" s="256" t="s">
        <v>662</v>
      </c>
      <c r="C95" s="67"/>
      <c r="D95" s="65"/>
      <c r="E95" s="64"/>
      <c r="F95" s="65"/>
      <c r="G95" s="273"/>
      <c r="H95" s="931"/>
      <c r="I95" s="988"/>
      <c r="J95" s="13"/>
    </row>
    <row r="96" spans="1:10" ht="13.5" customHeight="1">
      <c r="A96" s="64"/>
      <c r="B96" s="256" t="s">
        <v>663</v>
      </c>
      <c r="C96" s="67"/>
      <c r="D96" s="65"/>
      <c r="E96" s="64"/>
      <c r="F96" s="85"/>
      <c r="G96" s="84"/>
      <c r="H96" s="931"/>
      <c r="I96" s="988"/>
      <c r="J96" s="13"/>
    </row>
    <row r="97" spans="1:10" ht="13.5" customHeight="1">
      <c r="A97" s="32" t="s">
        <v>327</v>
      </c>
      <c r="B97" s="255" t="s">
        <v>182</v>
      </c>
      <c r="C97" s="78">
        <v>973</v>
      </c>
      <c r="D97" s="54" t="s">
        <v>80</v>
      </c>
      <c r="E97" s="32" t="s">
        <v>365</v>
      </c>
      <c r="F97" s="31">
        <v>500</v>
      </c>
      <c r="G97" s="28"/>
      <c r="H97" s="942">
        <f>H99</f>
        <v>417.2</v>
      </c>
      <c r="I97" s="994">
        <v>0</v>
      </c>
      <c r="J97" s="6">
        <f>J99</f>
        <v>417.2</v>
      </c>
    </row>
    <row r="98" spans="1:10" s="494" customFormat="1" ht="13.5" customHeight="1">
      <c r="A98" s="37"/>
      <c r="B98" s="261" t="s">
        <v>183</v>
      </c>
      <c r="C98" s="34"/>
      <c r="D98" s="47"/>
      <c r="E98" s="37"/>
      <c r="F98" s="36"/>
      <c r="G98" s="33"/>
      <c r="H98" s="932"/>
      <c r="I98" s="990"/>
      <c r="J98" s="283"/>
    </row>
    <row r="99" spans="1:10" ht="13.5" customHeight="1">
      <c r="A99" s="32" t="s">
        <v>328</v>
      </c>
      <c r="B99" s="1097" t="s">
        <v>198</v>
      </c>
      <c r="C99" s="1098">
        <v>973</v>
      </c>
      <c r="D99" s="1099" t="s">
        <v>80</v>
      </c>
      <c r="E99" s="32" t="s">
        <v>365</v>
      </c>
      <c r="F99" s="1044">
        <v>500</v>
      </c>
      <c r="G99" s="1095">
        <v>226</v>
      </c>
      <c r="H99" s="940">
        <v>417.2</v>
      </c>
      <c r="I99" s="916">
        <v>0</v>
      </c>
      <c r="J99" s="916">
        <v>417.2</v>
      </c>
    </row>
    <row r="100" spans="1:10" ht="13.5" customHeight="1">
      <c r="A100" s="166">
        <v>7</v>
      </c>
      <c r="B100" s="396" t="s">
        <v>386</v>
      </c>
      <c r="C100" s="123">
        <v>973</v>
      </c>
      <c r="D100" s="54" t="s">
        <v>340</v>
      </c>
      <c r="E100" s="32"/>
      <c r="F100" s="31"/>
      <c r="G100" s="28"/>
      <c r="H100" s="941">
        <f>H101</f>
        <v>113.7</v>
      </c>
      <c r="I100" s="916">
        <f>I101</f>
        <v>-1.7</v>
      </c>
      <c r="J100" s="1045">
        <f>SUM(H100:I100)</f>
        <v>112</v>
      </c>
    </row>
    <row r="101" spans="1:10" ht="13.5" customHeight="1">
      <c r="A101" s="32" t="s">
        <v>169</v>
      </c>
      <c r="B101" s="244" t="s">
        <v>387</v>
      </c>
      <c r="C101" s="123">
        <v>973</v>
      </c>
      <c r="D101" s="54" t="s">
        <v>340</v>
      </c>
      <c r="E101" s="32" t="s">
        <v>341</v>
      </c>
      <c r="F101" s="31"/>
      <c r="G101" s="28"/>
      <c r="H101" s="944">
        <f>H102</f>
        <v>113.7</v>
      </c>
      <c r="I101" s="994">
        <f>I102</f>
        <v>-1.7</v>
      </c>
      <c r="J101" s="1345">
        <f>SUM(H101:I101)</f>
        <v>112</v>
      </c>
    </row>
    <row r="102" spans="1:10" ht="13.5" customHeight="1">
      <c r="A102" s="398" t="s">
        <v>389</v>
      </c>
      <c r="B102" s="1315" t="s">
        <v>664</v>
      </c>
      <c r="C102" s="78">
        <v>973</v>
      </c>
      <c r="D102" s="54" t="s">
        <v>340</v>
      </c>
      <c r="E102" s="32" t="s">
        <v>341</v>
      </c>
      <c r="F102" s="31">
        <v>500</v>
      </c>
      <c r="G102" s="32"/>
      <c r="H102" s="1348">
        <v>113.7</v>
      </c>
      <c r="I102" s="1317">
        <f>I104</f>
        <v>-1.7</v>
      </c>
      <c r="J102" s="1349">
        <f>SUM(H102:I102)</f>
        <v>112</v>
      </c>
    </row>
    <row r="103" spans="1:10" ht="13.5" customHeight="1">
      <c r="A103" s="1352"/>
      <c r="B103" s="1129" t="s">
        <v>665</v>
      </c>
      <c r="C103" s="34"/>
      <c r="D103" s="47"/>
      <c r="E103" s="37"/>
      <c r="F103" s="36"/>
      <c r="G103" s="37"/>
      <c r="H103" s="1350"/>
      <c r="I103" s="1320"/>
      <c r="J103" s="1351"/>
    </row>
    <row r="104" spans="1:10" ht="13.5" customHeight="1">
      <c r="A104" s="1346" t="s">
        <v>597</v>
      </c>
      <c r="B104" s="1093" t="s">
        <v>198</v>
      </c>
      <c r="C104" s="1330">
        <v>973</v>
      </c>
      <c r="D104" s="1091" t="s">
        <v>340</v>
      </c>
      <c r="E104" s="103" t="s">
        <v>341</v>
      </c>
      <c r="F104" s="103">
        <v>500</v>
      </c>
      <c r="G104" s="1347">
        <v>226</v>
      </c>
      <c r="H104" s="967">
        <v>113.7</v>
      </c>
      <c r="I104" s="990">
        <v>-1.7</v>
      </c>
      <c r="J104" s="1007">
        <f>SUM(H104:I104)</f>
        <v>112</v>
      </c>
    </row>
    <row r="105" spans="1:10" ht="13.5" customHeight="1">
      <c r="A105" s="166" t="s">
        <v>170</v>
      </c>
      <c r="B105" s="254" t="s">
        <v>81</v>
      </c>
      <c r="C105" s="14">
        <v>973</v>
      </c>
      <c r="D105" s="68" t="s">
        <v>82</v>
      </c>
      <c r="E105" s="128"/>
      <c r="F105" s="278"/>
      <c r="G105" s="278"/>
      <c r="H105" s="941">
        <f>H106+H111+H116+H119+H122+H129+H133+H139</f>
        <v>44240.2</v>
      </c>
      <c r="I105" s="916"/>
      <c r="J105" s="463">
        <f>J106+J111+J116+J119+J122+J129+J133+J139</f>
        <v>44240.2</v>
      </c>
    </row>
    <row r="106" spans="1:10" ht="13.5" customHeight="1">
      <c r="A106" s="150" t="s">
        <v>388</v>
      </c>
      <c r="B106" s="1353" t="s">
        <v>390</v>
      </c>
      <c r="C106" s="123">
        <v>973</v>
      </c>
      <c r="D106" s="51" t="s">
        <v>82</v>
      </c>
      <c r="E106" s="31" t="s">
        <v>393</v>
      </c>
      <c r="F106" s="40"/>
      <c r="G106" s="1354"/>
      <c r="H106" s="936">
        <v>7500</v>
      </c>
      <c r="I106" s="994"/>
      <c r="J106" s="1087">
        <f>J109</f>
        <v>7500</v>
      </c>
    </row>
    <row r="107" spans="1:10" ht="13.5" customHeight="1">
      <c r="A107" s="92"/>
      <c r="B107" s="256" t="s">
        <v>391</v>
      </c>
      <c r="C107" s="1355"/>
      <c r="D107" s="68"/>
      <c r="E107" s="128"/>
      <c r="F107" s="69"/>
      <c r="G107" s="275"/>
      <c r="H107" s="949"/>
      <c r="I107" s="988"/>
      <c r="J107" s="13"/>
    </row>
    <row r="108" spans="1:10" ht="13.5" customHeight="1">
      <c r="A108" s="73"/>
      <c r="B108" s="261" t="s">
        <v>392</v>
      </c>
      <c r="C108" s="117"/>
      <c r="D108" s="49"/>
      <c r="E108" s="36"/>
      <c r="F108" s="45"/>
      <c r="G108" s="279"/>
      <c r="H108" s="950"/>
      <c r="I108" s="990"/>
      <c r="J108" s="283"/>
    </row>
    <row r="109" spans="1:10" ht="13.5" customHeight="1">
      <c r="A109" s="153" t="s">
        <v>394</v>
      </c>
      <c r="B109" s="397" t="s">
        <v>395</v>
      </c>
      <c r="C109" s="74">
        <v>973</v>
      </c>
      <c r="D109" s="48" t="s">
        <v>82</v>
      </c>
      <c r="E109" s="185" t="s">
        <v>393</v>
      </c>
      <c r="F109" s="62">
        <v>500</v>
      </c>
      <c r="G109" s="333"/>
      <c r="H109" s="939">
        <f>H110</f>
        <v>7500</v>
      </c>
      <c r="I109" s="916"/>
      <c r="J109" s="999">
        <f>J110</f>
        <v>7500</v>
      </c>
    </row>
    <row r="110" spans="1:10" ht="13.5" customHeight="1">
      <c r="A110" s="151" t="s">
        <v>396</v>
      </c>
      <c r="B110" s="497" t="s">
        <v>198</v>
      </c>
      <c r="C110" s="35">
        <v>973</v>
      </c>
      <c r="D110" s="49" t="s">
        <v>82</v>
      </c>
      <c r="E110" s="36" t="s">
        <v>393</v>
      </c>
      <c r="F110" s="37">
        <v>500</v>
      </c>
      <c r="G110" s="36">
        <v>226</v>
      </c>
      <c r="H110" s="942">
        <v>7500</v>
      </c>
      <c r="I110" s="916"/>
      <c r="J110" s="992">
        <v>7500</v>
      </c>
    </row>
    <row r="111" spans="1:10" ht="13.5" customHeight="1">
      <c r="A111" s="150" t="s">
        <v>397</v>
      </c>
      <c r="B111" s="242" t="s">
        <v>398</v>
      </c>
      <c r="C111" s="78">
        <v>973</v>
      </c>
      <c r="D111" s="54" t="s">
        <v>82</v>
      </c>
      <c r="E111" s="32" t="s">
        <v>401</v>
      </c>
      <c r="F111" s="1354"/>
      <c r="G111" s="132"/>
      <c r="H111" s="936">
        <v>10042.2</v>
      </c>
      <c r="I111" s="1000"/>
      <c r="J111" s="1084">
        <f>J114</f>
        <v>10042.2</v>
      </c>
    </row>
    <row r="112" spans="1:10" ht="13.5" customHeight="1">
      <c r="A112" s="298"/>
      <c r="B112" s="243" t="s">
        <v>512</v>
      </c>
      <c r="C112" s="87"/>
      <c r="D112" s="88"/>
      <c r="E112" s="69"/>
      <c r="F112" s="275"/>
      <c r="G112" s="128"/>
      <c r="H112" s="933"/>
      <c r="I112" s="988"/>
      <c r="J112" s="13"/>
    </row>
    <row r="113" spans="1:10" ht="13.5" customHeight="1">
      <c r="A113" s="151"/>
      <c r="B113" s="246" t="s">
        <v>513</v>
      </c>
      <c r="C113" s="34"/>
      <c r="D113" s="47"/>
      <c r="E113" s="37"/>
      <c r="F113" s="279"/>
      <c r="G113" s="133"/>
      <c r="H113" s="937"/>
      <c r="I113" s="990"/>
      <c r="J113" s="283"/>
    </row>
    <row r="114" spans="1:10" ht="13.5" customHeight="1">
      <c r="A114" s="298" t="s">
        <v>402</v>
      </c>
      <c r="B114" s="390" t="s">
        <v>395</v>
      </c>
      <c r="C114" s="76">
        <v>973</v>
      </c>
      <c r="D114" s="70" t="s">
        <v>82</v>
      </c>
      <c r="E114" s="85" t="s">
        <v>401</v>
      </c>
      <c r="F114" s="64">
        <v>500</v>
      </c>
      <c r="G114" s="128"/>
      <c r="H114" s="931">
        <f>H115</f>
        <v>10042.2</v>
      </c>
      <c r="I114" s="990"/>
      <c r="J114" s="283">
        <f>J115</f>
        <v>10042.2</v>
      </c>
    </row>
    <row r="115" spans="1:10" ht="13.5" customHeight="1">
      <c r="A115" s="153" t="s">
        <v>403</v>
      </c>
      <c r="B115" s="445" t="s">
        <v>198</v>
      </c>
      <c r="C115" s="74">
        <v>973</v>
      </c>
      <c r="D115" s="48" t="s">
        <v>82</v>
      </c>
      <c r="E115" s="185" t="s">
        <v>401</v>
      </c>
      <c r="F115" s="62">
        <v>500</v>
      </c>
      <c r="G115" s="148">
        <v>226</v>
      </c>
      <c r="H115" s="942">
        <v>10042.2</v>
      </c>
      <c r="I115" s="916"/>
      <c r="J115" s="916">
        <v>10042.2</v>
      </c>
    </row>
    <row r="116" spans="1:10" ht="13.5" customHeight="1">
      <c r="A116" s="153" t="s">
        <v>404</v>
      </c>
      <c r="B116" s="390" t="s">
        <v>405</v>
      </c>
      <c r="C116" s="183">
        <v>973</v>
      </c>
      <c r="D116" s="51" t="s">
        <v>82</v>
      </c>
      <c r="E116" s="31" t="s">
        <v>406</v>
      </c>
      <c r="F116" s="32"/>
      <c r="G116" s="28"/>
      <c r="H116" s="951">
        <f>H118</f>
        <v>5000</v>
      </c>
      <c r="I116" s="916"/>
      <c r="J116" s="1002">
        <f>J118</f>
        <v>5000</v>
      </c>
    </row>
    <row r="117" spans="1:10" ht="13.5" customHeight="1">
      <c r="A117" s="153" t="s">
        <v>407</v>
      </c>
      <c r="B117" s="446" t="s">
        <v>395</v>
      </c>
      <c r="C117" s="183">
        <v>973</v>
      </c>
      <c r="D117" s="51" t="s">
        <v>82</v>
      </c>
      <c r="E117" s="31" t="s">
        <v>406</v>
      </c>
      <c r="F117" s="32">
        <v>500</v>
      </c>
      <c r="G117" s="278"/>
      <c r="H117" s="934"/>
      <c r="I117" s="916"/>
      <c r="J117" s="999"/>
    </row>
    <row r="118" spans="1:10" ht="13.5" customHeight="1">
      <c r="A118" s="153" t="s">
        <v>408</v>
      </c>
      <c r="B118" s="446" t="s">
        <v>198</v>
      </c>
      <c r="C118" s="183">
        <v>973</v>
      </c>
      <c r="D118" s="51" t="s">
        <v>82</v>
      </c>
      <c r="E118" s="31" t="s">
        <v>406</v>
      </c>
      <c r="F118" s="32">
        <v>500</v>
      </c>
      <c r="G118" s="28">
        <v>226</v>
      </c>
      <c r="H118" s="942">
        <v>5000</v>
      </c>
      <c r="I118" s="916"/>
      <c r="J118" s="992">
        <v>5000</v>
      </c>
    </row>
    <row r="119" spans="1:10" ht="13.5" customHeight="1">
      <c r="A119" s="153" t="s">
        <v>409</v>
      </c>
      <c r="B119" s="402" t="s">
        <v>410</v>
      </c>
      <c r="C119" s="183">
        <v>973</v>
      </c>
      <c r="D119" s="51" t="s">
        <v>82</v>
      </c>
      <c r="E119" s="31" t="s">
        <v>411</v>
      </c>
      <c r="F119" s="32"/>
      <c r="G119" s="28"/>
      <c r="H119" s="930">
        <f>H120</f>
        <v>4000</v>
      </c>
      <c r="I119" s="916"/>
      <c r="J119" s="1002">
        <f>J120</f>
        <v>4000</v>
      </c>
    </row>
    <row r="120" spans="1:10" ht="13.5" customHeight="1">
      <c r="A120" s="153" t="s">
        <v>412</v>
      </c>
      <c r="B120" s="446" t="s">
        <v>395</v>
      </c>
      <c r="C120" s="183">
        <v>973</v>
      </c>
      <c r="D120" s="51" t="s">
        <v>82</v>
      </c>
      <c r="E120" s="31" t="s">
        <v>411</v>
      </c>
      <c r="F120" s="32">
        <v>500</v>
      </c>
      <c r="G120" s="28"/>
      <c r="H120" s="934">
        <f>H121</f>
        <v>4000</v>
      </c>
      <c r="I120" s="916"/>
      <c r="J120" s="999">
        <f>J121</f>
        <v>4000</v>
      </c>
    </row>
    <row r="121" spans="1:10" ht="13.5" customHeight="1">
      <c r="A121" s="153" t="s">
        <v>413</v>
      </c>
      <c r="B121" s="1047" t="s">
        <v>198</v>
      </c>
      <c r="C121" s="183">
        <v>973</v>
      </c>
      <c r="D121" s="51" t="s">
        <v>82</v>
      </c>
      <c r="E121" s="31" t="s">
        <v>411</v>
      </c>
      <c r="F121" s="32">
        <v>500</v>
      </c>
      <c r="G121" s="28">
        <v>226</v>
      </c>
      <c r="H121" s="952">
        <v>4000</v>
      </c>
      <c r="I121" s="916"/>
      <c r="J121" s="992">
        <v>4000</v>
      </c>
    </row>
    <row r="122" spans="1:10" ht="13.5" customHeight="1">
      <c r="A122" s="150" t="s">
        <v>414</v>
      </c>
      <c r="B122" s="447" t="s">
        <v>418</v>
      </c>
      <c r="C122" s="78">
        <v>973</v>
      </c>
      <c r="D122" s="54" t="s">
        <v>82</v>
      </c>
      <c r="E122" s="32" t="s">
        <v>420</v>
      </c>
      <c r="F122" s="31"/>
      <c r="G122" s="28"/>
      <c r="H122" s="953">
        <f>H124+H126</f>
        <v>500</v>
      </c>
      <c r="I122" s="988"/>
      <c r="J122" s="1100">
        <f>J124</f>
        <v>500</v>
      </c>
    </row>
    <row r="123" spans="1:10" ht="13.5" customHeight="1">
      <c r="A123" s="151"/>
      <c r="B123" s="448" t="s">
        <v>419</v>
      </c>
      <c r="C123" s="34"/>
      <c r="D123" s="47"/>
      <c r="E123" s="37"/>
      <c r="F123" s="36"/>
      <c r="G123" s="33"/>
      <c r="H123" s="954"/>
      <c r="I123" s="988"/>
      <c r="J123" s="1089"/>
    </row>
    <row r="124" spans="1:10" ht="13.5" customHeight="1">
      <c r="A124" s="151" t="s">
        <v>415</v>
      </c>
      <c r="B124" s="449" t="s">
        <v>422</v>
      </c>
      <c r="C124" s="76">
        <v>973</v>
      </c>
      <c r="D124" s="70" t="s">
        <v>82</v>
      </c>
      <c r="E124" s="85" t="s">
        <v>420</v>
      </c>
      <c r="F124" s="64">
        <v>500</v>
      </c>
      <c r="G124" s="84"/>
      <c r="H124" s="952">
        <v>500</v>
      </c>
      <c r="I124" s="916"/>
      <c r="J124" s="1018">
        <v>500</v>
      </c>
    </row>
    <row r="125" spans="1:10" ht="13.5" customHeight="1">
      <c r="A125" s="153" t="s">
        <v>416</v>
      </c>
      <c r="B125" s="446" t="s">
        <v>198</v>
      </c>
      <c r="C125" s="183">
        <v>973</v>
      </c>
      <c r="D125" s="51" t="s">
        <v>82</v>
      </c>
      <c r="E125" s="31" t="s">
        <v>420</v>
      </c>
      <c r="F125" s="32">
        <v>500</v>
      </c>
      <c r="G125" s="28">
        <v>226</v>
      </c>
      <c r="H125" s="952"/>
      <c r="I125" s="916"/>
      <c r="J125" s="999"/>
    </row>
    <row r="126" spans="1:10" ht="13.5" customHeight="1">
      <c r="A126" s="153" t="s">
        <v>666</v>
      </c>
      <c r="B126" s="447" t="s">
        <v>542</v>
      </c>
      <c r="C126" s="183">
        <v>973</v>
      </c>
      <c r="D126" s="51" t="s">
        <v>82</v>
      </c>
      <c r="E126" s="31">
        <v>6000203</v>
      </c>
      <c r="F126" s="32"/>
      <c r="G126" s="28"/>
      <c r="H126" s="955">
        <v>0</v>
      </c>
      <c r="I126" s="916"/>
      <c r="J126" s="999">
        <v>0</v>
      </c>
    </row>
    <row r="127" spans="1:10" ht="13.5" customHeight="1">
      <c r="A127" s="153" t="s">
        <v>667</v>
      </c>
      <c r="B127" s="447" t="s">
        <v>543</v>
      </c>
      <c r="C127" s="183"/>
      <c r="D127" s="51"/>
      <c r="E127" s="31"/>
      <c r="F127" s="32"/>
      <c r="G127" s="28"/>
      <c r="H127" s="955"/>
      <c r="I127" s="916"/>
      <c r="J127" s="999"/>
    </row>
    <row r="128" spans="1:10" ht="13.5" customHeight="1">
      <c r="A128" s="153" t="s">
        <v>668</v>
      </c>
      <c r="B128" s="446" t="s">
        <v>198</v>
      </c>
      <c r="C128" s="183"/>
      <c r="D128" s="51"/>
      <c r="E128" s="31"/>
      <c r="F128" s="32"/>
      <c r="G128" s="28"/>
      <c r="H128" s="955">
        <v>0</v>
      </c>
      <c r="I128" s="916"/>
      <c r="J128" s="999">
        <v>0</v>
      </c>
    </row>
    <row r="129" spans="1:10" ht="13.5" customHeight="1">
      <c r="A129" s="153" t="s">
        <v>417</v>
      </c>
      <c r="B129" s="447" t="s">
        <v>429</v>
      </c>
      <c r="C129" s="183">
        <v>973</v>
      </c>
      <c r="D129" s="51" t="s">
        <v>82</v>
      </c>
      <c r="E129" s="31" t="s">
        <v>430</v>
      </c>
      <c r="F129" s="32"/>
      <c r="G129" s="28"/>
      <c r="H129" s="956">
        <f>SUM(H131:H132)</f>
        <v>2500</v>
      </c>
      <c r="I129" s="1001"/>
      <c r="J129" s="1002">
        <f>SUM(J131:J132)</f>
        <v>2500</v>
      </c>
    </row>
    <row r="130" spans="1:10" ht="13.5" customHeight="1">
      <c r="A130" s="153" t="s">
        <v>421</v>
      </c>
      <c r="B130" s="446" t="s">
        <v>395</v>
      </c>
      <c r="C130" s="183">
        <v>973</v>
      </c>
      <c r="D130" s="51" t="s">
        <v>82</v>
      </c>
      <c r="E130" s="31" t="s">
        <v>430</v>
      </c>
      <c r="F130" s="32">
        <v>500</v>
      </c>
      <c r="G130" s="28"/>
      <c r="H130" s="957"/>
      <c r="I130" s="916"/>
      <c r="J130" s="999"/>
    </row>
    <row r="131" spans="1:10" ht="13.5" customHeight="1">
      <c r="A131" s="153" t="s">
        <v>423</v>
      </c>
      <c r="B131" s="446" t="s">
        <v>198</v>
      </c>
      <c r="C131" s="183">
        <v>973</v>
      </c>
      <c r="D131" s="51" t="s">
        <v>82</v>
      </c>
      <c r="E131" s="31" t="s">
        <v>430</v>
      </c>
      <c r="F131" s="32">
        <v>500</v>
      </c>
      <c r="G131" s="28">
        <v>226</v>
      </c>
      <c r="H131" s="957">
        <v>500</v>
      </c>
      <c r="I131" s="916"/>
      <c r="J131" s="999">
        <v>500</v>
      </c>
    </row>
    <row r="132" spans="1:10" ht="13.5" customHeight="1">
      <c r="A132" s="150" t="s">
        <v>538</v>
      </c>
      <c r="B132" s="446" t="s">
        <v>669</v>
      </c>
      <c r="C132" s="183">
        <v>973</v>
      </c>
      <c r="D132" s="51" t="s">
        <v>82</v>
      </c>
      <c r="E132" s="31" t="s">
        <v>430</v>
      </c>
      <c r="F132" s="32">
        <v>500</v>
      </c>
      <c r="G132" s="28">
        <v>340</v>
      </c>
      <c r="H132" s="955">
        <v>2000</v>
      </c>
      <c r="I132" s="916"/>
      <c r="J132" s="999">
        <v>2000</v>
      </c>
    </row>
    <row r="133" spans="1:10" ht="13.5" customHeight="1">
      <c r="A133" s="150" t="s">
        <v>428</v>
      </c>
      <c r="B133" s="447" t="s">
        <v>519</v>
      </c>
      <c r="C133" s="183">
        <v>973</v>
      </c>
      <c r="D133" s="51" t="s">
        <v>82</v>
      </c>
      <c r="E133" s="31" t="s">
        <v>438</v>
      </c>
      <c r="F133" s="32"/>
      <c r="G133" s="31"/>
      <c r="H133" s="958">
        <f>H138</f>
        <v>5500</v>
      </c>
      <c r="I133" s="994"/>
      <c r="J133" s="1100">
        <f>J137</f>
        <v>5500</v>
      </c>
    </row>
    <row r="134" spans="1:10" ht="13.5" customHeight="1">
      <c r="A134" s="298"/>
      <c r="B134" s="450" t="s">
        <v>437</v>
      </c>
      <c r="C134" s="76"/>
      <c r="D134" s="70"/>
      <c r="E134" s="85"/>
      <c r="F134" s="64"/>
      <c r="G134" s="85"/>
      <c r="H134" s="959"/>
      <c r="I134" s="988"/>
      <c r="J134" s="13"/>
    </row>
    <row r="135" spans="1:10" ht="13.5" customHeight="1">
      <c r="A135" s="298"/>
      <c r="B135" s="450" t="s">
        <v>435</v>
      </c>
      <c r="C135" s="76"/>
      <c r="D135" s="70"/>
      <c r="E135" s="85"/>
      <c r="F135" s="64"/>
      <c r="G135" s="85"/>
      <c r="H135" s="959"/>
      <c r="I135" s="988"/>
      <c r="J135" s="13"/>
    </row>
    <row r="136" spans="1:10" ht="13.5" customHeight="1">
      <c r="A136" s="151"/>
      <c r="B136" s="448" t="s">
        <v>436</v>
      </c>
      <c r="C136" s="35"/>
      <c r="D136" s="49"/>
      <c r="E136" s="36"/>
      <c r="F136" s="37"/>
      <c r="G136" s="36"/>
      <c r="H136" s="954"/>
      <c r="I136" s="990"/>
      <c r="J136" s="283"/>
    </row>
    <row r="137" spans="1:10" ht="13.5" customHeight="1">
      <c r="A137" s="151" t="s">
        <v>431</v>
      </c>
      <c r="B137" s="451" t="s">
        <v>395</v>
      </c>
      <c r="C137" s="76">
        <v>973</v>
      </c>
      <c r="D137" s="70" t="s">
        <v>82</v>
      </c>
      <c r="E137" s="85" t="s">
        <v>438</v>
      </c>
      <c r="F137" s="64">
        <v>500</v>
      </c>
      <c r="G137" s="85"/>
      <c r="H137" s="931"/>
      <c r="I137" s="916"/>
      <c r="J137" s="999">
        <f>J138</f>
        <v>5500</v>
      </c>
    </row>
    <row r="138" spans="1:10" ht="13.5" customHeight="1">
      <c r="A138" s="150" t="s">
        <v>432</v>
      </c>
      <c r="B138" s="446" t="s">
        <v>198</v>
      </c>
      <c r="C138" s="183">
        <v>973</v>
      </c>
      <c r="D138" s="51" t="s">
        <v>82</v>
      </c>
      <c r="E138" s="31" t="s">
        <v>438</v>
      </c>
      <c r="F138" s="32">
        <v>500</v>
      </c>
      <c r="G138" s="31">
        <v>226</v>
      </c>
      <c r="H138" s="1049">
        <v>5500</v>
      </c>
      <c r="I138" s="916"/>
      <c r="J138" s="992">
        <v>5500</v>
      </c>
    </row>
    <row r="139" spans="1:10" s="499" customFormat="1" ht="13.5" customHeight="1">
      <c r="A139" s="150" t="s">
        <v>433</v>
      </c>
      <c r="B139" s="452" t="s">
        <v>442</v>
      </c>
      <c r="C139" s="183">
        <v>973</v>
      </c>
      <c r="D139" s="51" t="s">
        <v>82</v>
      </c>
      <c r="E139" s="31" t="s">
        <v>444</v>
      </c>
      <c r="F139" s="32"/>
      <c r="G139" s="31"/>
      <c r="H139" s="958">
        <f>H141</f>
        <v>9198</v>
      </c>
      <c r="I139" s="988"/>
      <c r="J139" s="1101">
        <f>J141</f>
        <v>9198</v>
      </c>
    </row>
    <row r="140" spans="1:10" ht="13.5" customHeight="1">
      <c r="A140" s="151"/>
      <c r="B140" s="453" t="s">
        <v>443</v>
      </c>
      <c r="C140" s="35"/>
      <c r="D140" s="49"/>
      <c r="E140" s="36"/>
      <c r="F140" s="37"/>
      <c r="G140" s="36"/>
      <c r="H140" s="954"/>
      <c r="I140" s="988"/>
      <c r="J140" s="283"/>
    </row>
    <row r="141" spans="1:10" ht="13.5" customHeight="1">
      <c r="A141" s="151" t="s">
        <v>439</v>
      </c>
      <c r="B141" s="451" t="s">
        <v>395</v>
      </c>
      <c r="C141" s="76">
        <v>973</v>
      </c>
      <c r="D141" s="70" t="s">
        <v>82</v>
      </c>
      <c r="E141" s="85" t="s">
        <v>444</v>
      </c>
      <c r="F141" s="64">
        <v>500</v>
      </c>
      <c r="G141" s="85"/>
      <c r="H141" s="931">
        <f>SUM(H142:H143)</f>
        <v>9198</v>
      </c>
      <c r="I141" s="916"/>
      <c r="J141" s="10">
        <f>SUM(J142:J143)</f>
        <v>9198</v>
      </c>
    </row>
    <row r="142" spans="1:10" ht="13.5" customHeight="1">
      <c r="A142" s="153" t="s">
        <v>440</v>
      </c>
      <c r="B142" s="446" t="s">
        <v>198</v>
      </c>
      <c r="C142" s="183">
        <v>973</v>
      </c>
      <c r="D142" s="51" t="s">
        <v>82</v>
      </c>
      <c r="E142" s="31" t="s">
        <v>444</v>
      </c>
      <c r="F142" s="32">
        <v>500</v>
      </c>
      <c r="G142" s="31">
        <v>226</v>
      </c>
      <c r="H142" s="952">
        <v>4000</v>
      </c>
      <c r="I142" s="916"/>
      <c r="J142" s="10">
        <v>4000</v>
      </c>
    </row>
    <row r="143" spans="1:10" ht="13.5" customHeight="1">
      <c r="A143" s="153" t="s">
        <v>539</v>
      </c>
      <c r="B143" s="1356" t="s">
        <v>448</v>
      </c>
      <c r="C143" s="74">
        <v>973</v>
      </c>
      <c r="D143" s="48" t="s">
        <v>82</v>
      </c>
      <c r="E143" s="185" t="s">
        <v>444</v>
      </c>
      <c r="F143" s="62">
        <v>500</v>
      </c>
      <c r="G143" s="277">
        <v>310</v>
      </c>
      <c r="H143" s="952">
        <v>5198</v>
      </c>
      <c r="I143" s="916"/>
      <c r="J143" s="10">
        <v>5198</v>
      </c>
    </row>
    <row r="144" spans="1:10" ht="13.5" customHeight="1">
      <c r="A144" s="1003" t="s">
        <v>171</v>
      </c>
      <c r="B144" s="291" t="s">
        <v>84</v>
      </c>
      <c r="C144" s="147">
        <v>973</v>
      </c>
      <c r="D144" s="189" t="s">
        <v>85</v>
      </c>
      <c r="E144" s="106"/>
      <c r="F144" s="190"/>
      <c r="G144" s="190"/>
      <c r="H144" s="960">
        <f>H145+H153+H159</f>
        <v>230</v>
      </c>
      <c r="I144" s="916">
        <f>I145+I153+I159</f>
        <v>1911</v>
      </c>
      <c r="J144" s="1045">
        <f>SUM(H144:I144)</f>
        <v>2141</v>
      </c>
    </row>
    <row r="145" spans="1:10" ht="13.5" customHeight="1">
      <c r="A145" s="40" t="s">
        <v>172</v>
      </c>
      <c r="B145" s="1102" t="s">
        <v>560</v>
      </c>
      <c r="C145" s="289">
        <v>973</v>
      </c>
      <c r="D145" s="54" t="s">
        <v>85</v>
      </c>
      <c r="E145" s="32" t="s">
        <v>87</v>
      </c>
      <c r="F145" s="31"/>
      <c r="G145" s="28"/>
      <c r="H145" s="934">
        <f>H148</f>
        <v>230</v>
      </c>
      <c r="I145" s="988">
        <f>I148+I151</f>
        <v>580</v>
      </c>
      <c r="J145" s="1100">
        <f>SUM(H145:I145)</f>
        <v>810</v>
      </c>
    </row>
    <row r="146" spans="1:10" ht="13.5" customHeight="1">
      <c r="A146" s="105"/>
      <c r="B146" s="1103" t="s">
        <v>624</v>
      </c>
      <c r="C146" s="290"/>
      <c r="D146" s="65"/>
      <c r="E146" s="64"/>
      <c r="F146" s="85"/>
      <c r="G146" s="84"/>
      <c r="H146" s="931"/>
      <c r="I146" s="988"/>
      <c r="J146" s="13"/>
    </row>
    <row r="147" spans="1:11" ht="13.5" customHeight="1">
      <c r="A147" s="105"/>
      <c r="B147" s="1103" t="s">
        <v>625</v>
      </c>
      <c r="C147" s="290"/>
      <c r="D147" s="65"/>
      <c r="E147" s="64"/>
      <c r="F147" s="85"/>
      <c r="G147" s="84"/>
      <c r="H147" s="931"/>
      <c r="I147" s="988"/>
      <c r="J147" s="13"/>
      <c r="K147" s="495"/>
    </row>
    <row r="148" spans="1:13" ht="13.5" customHeight="1">
      <c r="A148" s="104" t="s">
        <v>557</v>
      </c>
      <c r="B148" s="498" t="s">
        <v>182</v>
      </c>
      <c r="C148" s="78">
        <v>973</v>
      </c>
      <c r="D148" s="54" t="s">
        <v>85</v>
      </c>
      <c r="E148" s="32" t="s">
        <v>87</v>
      </c>
      <c r="F148" s="31">
        <v>500</v>
      </c>
      <c r="G148" s="28"/>
      <c r="H148" s="961">
        <f>H150</f>
        <v>230</v>
      </c>
      <c r="I148" s="994">
        <v>0</v>
      </c>
      <c r="J148" s="1032">
        <f>J150</f>
        <v>245</v>
      </c>
      <c r="M148" s="187"/>
    </row>
    <row r="149" spans="1:10" ht="13.5" customHeight="1">
      <c r="A149" s="103"/>
      <c r="B149" s="527" t="s">
        <v>183</v>
      </c>
      <c r="C149" s="34"/>
      <c r="D149" s="47"/>
      <c r="E149" s="37"/>
      <c r="F149" s="36"/>
      <c r="G149" s="33"/>
      <c r="H149" s="962"/>
      <c r="I149" s="1007"/>
      <c r="J149" s="283"/>
    </row>
    <row r="150" spans="1:10" ht="13.5" customHeight="1">
      <c r="A150" s="105" t="s">
        <v>598</v>
      </c>
      <c r="B150" s="1050" t="s">
        <v>198</v>
      </c>
      <c r="C150" s="78">
        <v>973</v>
      </c>
      <c r="D150" s="54" t="s">
        <v>85</v>
      </c>
      <c r="E150" s="32" t="s">
        <v>87</v>
      </c>
      <c r="F150" s="31">
        <v>500</v>
      </c>
      <c r="G150" s="28">
        <v>226</v>
      </c>
      <c r="H150" s="940">
        <v>230</v>
      </c>
      <c r="I150" s="990">
        <v>0</v>
      </c>
      <c r="J150" s="1007">
        <v>245</v>
      </c>
    </row>
    <row r="151" spans="1:10" ht="13.5" customHeight="1">
      <c r="A151" s="493" t="s">
        <v>599</v>
      </c>
      <c r="B151" s="1006" t="s">
        <v>581</v>
      </c>
      <c r="C151" s="138">
        <v>973</v>
      </c>
      <c r="D151" s="1004" t="s">
        <v>85</v>
      </c>
      <c r="E151" s="62" t="s">
        <v>87</v>
      </c>
      <c r="F151" s="1004" t="s">
        <v>90</v>
      </c>
      <c r="G151" s="62"/>
      <c r="H151" s="894">
        <v>0</v>
      </c>
      <c r="I151" s="1005">
        <v>580</v>
      </c>
      <c r="J151" s="999">
        <f>J152</f>
        <v>565</v>
      </c>
    </row>
    <row r="152" spans="1:10" ht="13.5" customHeight="1">
      <c r="A152" s="493" t="s">
        <v>600</v>
      </c>
      <c r="B152" s="1104" t="s">
        <v>582</v>
      </c>
      <c r="C152" s="138">
        <v>973</v>
      </c>
      <c r="D152" s="1004" t="s">
        <v>85</v>
      </c>
      <c r="E152" s="62" t="s">
        <v>87</v>
      </c>
      <c r="F152" s="1004" t="s">
        <v>90</v>
      </c>
      <c r="G152" s="62">
        <v>241</v>
      </c>
      <c r="H152" s="1051">
        <v>0</v>
      </c>
      <c r="I152" s="1005">
        <v>580</v>
      </c>
      <c r="J152" s="1558">
        <v>565</v>
      </c>
    </row>
    <row r="153" spans="1:10" ht="13.5" customHeight="1">
      <c r="A153" s="69" t="s">
        <v>173</v>
      </c>
      <c r="B153" s="1109" t="s">
        <v>514</v>
      </c>
      <c r="C153" s="67">
        <v>973</v>
      </c>
      <c r="D153" s="65" t="s">
        <v>85</v>
      </c>
      <c r="E153" s="64" t="s">
        <v>86</v>
      </c>
      <c r="F153" s="85"/>
      <c r="G153" s="84"/>
      <c r="H153" s="978">
        <f>H156+H157</f>
        <v>0</v>
      </c>
      <c r="I153" s="988">
        <f>I157</f>
        <v>480</v>
      </c>
      <c r="J153" s="1077">
        <f>J156+J157</f>
        <v>480</v>
      </c>
    </row>
    <row r="154" spans="1:10" ht="13.5" customHeight="1">
      <c r="A154" s="64"/>
      <c r="B154" s="1109" t="s">
        <v>307</v>
      </c>
      <c r="C154" s="67"/>
      <c r="D154" s="65"/>
      <c r="E154" s="64"/>
      <c r="F154" s="85"/>
      <c r="G154" s="84"/>
      <c r="H154" s="931"/>
      <c r="I154" s="988"/>
      <c r="J154" s="13"/>
    </row>
    <row r="155" spans="1:10" ht="13.5" customHeight="1">
      <c r="A155" s="64"/>
      <c r="B155" s="1109" t="s">
        <v>566</v>
      </c>
      <c r="C155" s="67"/>
      <c r="D155" s="65"/>
      <c r="E155" s="64"/>
      <c r="F155" s="85"/>
      <c r="G155" s="84"/>
      <c r="H155" s="931"/>
      <c r="I155" s="988"/>
      <c r="J155" s="283"/>
    </row>
    <row r="156" spans="1:10" ht="13.5" customHeight="1">
      <c r="A156" s="71" t="s">
        <v>214</v>
      </c>
      <c r="B156" s="1106" t="s">
        <v>395</v>
      </c>
      <c r="C156" s="138">
        <v>973</v>
      </c>
      <c r="D156" s="1004" t="s">
        <v>85</v>
      </c>
      <c r="E156" s="62" t="s">
        <v>86</v>
      </c>
      <c r="F156" s="277">
        <v>500</v>
      </c>
      <c r="G156" s="148"/>
      <c r="H156" s="935">
        <v>0</v>
      </c>
      <c r="I156" s="916">
        <v>0</v>
      </c>
      <c r="J156" s="10">
        <v>50</v>
      </c>
    </row>
    <row r="157" spans="1:10" ht="13.5" customHeight="1">
      <c r="A157" s="493" t="s">
        <v>601</v>
      </c>
      <c r="B157" s="1006" t="s">
        <v>581</v>
      </c>
      <c r="C157" s="138">
        <v>973</v>
      </c>
      <c r="D157" s="1004" t="s">
        <v>85</v>
      </c>
      <c r="E157" s="62" t="s">
        <v>86</v>
      </c>
      <c r="F157" s="1004" t="s">
        <v>90</v>
      </c>
      <c r="G157" s="148"/>
      <c r="H157" s="935">
        <f>H158</f>
        <v>0</v>
      </c>
      <c r="I157" s="916">
        <v>480</v>
      </c>
      <c r="J157" s="10">
        <f>J158</f>
        <v>430</v>
      </c>
    </row>
    <row r="158" spans="1:10" ht="13.5" customHeight="1">
      <c r="A158" s="105" t="s">
        <v>602</v>
      </c>
      <c r="B158" s="1006" t="s">
        <v>582</v>
      </c>
      <c r="C158" s="138">
        <v>973</v>
      </c>
      <c r="D158" s="1004" t="s">
        <v>85</v>
      </c>
      <c r="E158" s="62" t="s">
        <v>86</v>
      </c>
      <c r="F158" s="1004" t="s">
        <v>90</v>
      </c>
      <c r="G158" s="62">
        <v>241</v>
      </c>
      <c r="H158" s="931">
        <v>0</v>
      </c>
      <c r="I158" s="988">
        <v>480</v>
      </c>
      <c r="J158" s="1557">
        <v>430</v>
      </c>
    </row>
    <row r="159" spans="1:10" ht="13.5" customHeight="1">
      <c r="A159" s="125" t="s">
        <v>544</v>
      </c>
      <c r="B159" s="1108" t="s">
        <v>524</v>
      </c>
      <c r="C159" s="123">
        <v>973</v>
      </c>
      <c r="D159" s="72" t="s">
        <v>85</v>
      </c>
      <c r="E159" s="30" t="s">
        <v>545</v>
      </c>
      <c r="F159" s="72"/>
      <c r="G159" s="30"/>
      <c r="H159" s="965">
        <f>H162+H163</f>
        <v>0</v>
      </c>
      <c r="I159" s="994">
        <f>I162+I163</f>
        <v>851</v>
      </c>
      <c r="J159" s="1100">
        <f>J163</f>
        <v>851</v>
      </c>
    </row>
    <row r="160" spans="1:10" ht="13.5" customHeight="1">
      <c r="A160" s="69"/>
      <c r="B160" s="238" t="s">
        <v>523</v>
      </c>
      <c r="C160" s="96"/>
      <c r="D160" s="140"/>
      <c r="E160" s="24"/>
      <c r="F160" s="140"/>
      <c r="G160" s="24"/>
      <c r="H160" s="966"/>
      <c r="I160" s="988"/>
      <c r="J160" s="13"/>
    </row>
    <row r="161" spans="1:10" ht="13.5" customHeight="1">
      <c r="A161" s="69"/>
      <c r="B161" s="238" t="s">
        <v>567</v>
      </c>
      <c r="C161" s="96"/>
      <c r="D161" s="140"/>
      <c r="E161" s="24"/>
      <c r="F161" s="140"/>
      <c r="G161" s="24"/>
      <c r="H161" s="966"/>
      <c r="I161" s="988"/>
      <c r="J161" s="13"/>
    </row>
    <row r="162" spans="1:10" ht="13.5" customHeight="1">
      <c r="A162" s="62" t="s">
        <v>603</v>
      </c>
      <c r="B162" s="1105" t="s">
        <v>395</v>
      </c>
      <c r="C162" s="123">
        <v>973</v>
      </c>
      <c r="D162" s="72" t="s">
        <v>85</v>
      </c>
      <c r="E162" s="30" t="s">
        <v>545</v>
      </c>
      <c r="F162" s="1013" t="s">
        <v>68</v>
      </c>
      <c r="G162" s="1014"/>
      <c r="H162" s="1015">
        <v>0</v>
      </c>
      <c r="I162" s="916">
        <v>0</v>
      </c>
      <c r="J162" s="10">
        <v>0</v>
      </c>
    </row>
    <row r="163" spans="1:10" ht="13.5" customHeight="1">
      <c r="A163" s="62" t="s">
        <v>604</v>
      </c>
      <c r="B163" s="1006" t="s">
        <v>581</v>
      </c>
      <c r="C163" s="123">
        <v>973</v>
      </c>
      <c r="D163" s="72" t="s">
        <v>85</v>
      </c>
      <c r="E163" s="30" t="s">
        <v>545</v>
      </c>
      <c r="F163" s="1013" t="s">
        <v>90</v>
      </c>
      <c r="G163" s="1014"/>
      <c r="H163" s="1015">
        <f>H164</f>
        <v>0</v>
      </c>
      <c r="I163" s="916">
        <v>851</v>
      </c>
      <c r="J163" s="999">
        <f>J164</f>
        <v>851</v>
      </c>
    </row>
    <row r="164" spans="1:10" ht="13.5" customHeight="1">
      <c r="A164" s="62" t="s">
        <v>605</v>
      </c>
      <c r="B164" s="1006" t="s">
        <v>582</v>
      </c>
      <c r="C164" s="123">
        <v>973</v>
      </c>
      <c r="D164" s="72" t="s">
        <v>85</v>
      </c>
      <c r="E164" s="30" t="s">
        <v>545</v>
      </c>
      <c r="F164" s="1013" t="s">
        <v>90</v>
      </c>
      <c r="G164" s="1012">
        <v>241</v>
      </c>
      <c r="H164" s="1011">
        <v>0</v>
      </c>
      <c r="I164" s="990">
        <v>851</v>
      </c>
      <c r="J164" s="1559">
        <f>SUM(H164:I164)</f>
        <v>851</v>
      </c>
    </row>
    <row r="165" spans="1:10" ht="12.75" customHeight="1">
      <c r="A165" s="405" t="s">
        <v>174</v>
      </c>
      <c r="B165" s="406" t="s">
        <v>145</v>
      </c>
      <c r="C165" s="1008">
        <v>973</v>
      </c>
      <c r="D165" s="1016" t="s">
        <v>88</v>
      </c>
      <c r="E165" s="407"/>
      <c r="F165" s="1009"/>
      <c r="G165" s="1010"/>
      <c r="H165" s="960">
        <f>H166+H199</f>
        <v>8180</v>
      </c>
      <c r="I165" s="1007">
        <f>J165-H165</f>
        <v>-2070</v>
      </c>
      <c r="J165" s="1107">
        <f>J166+J199</f>
        <v>6110</v>
      </c>
    </row>
    <row r="166" spans="1:10" ht="12.75" customHeight="1">
      <c r="A166" s="408" t="s">
        <v>176</v>
      </c>
      <c r="B166" s="1361" t="s">
        <v>671</v>
      </c>
      <c r="C166" s="435">
        <v>973</v>
      </c>
      <c r="D166" s="1359" t="s">
        <v>88</v>
      </c>
      <c r="E166" s="1360" t="s">
        <v>89</v>
      </c>
      <c r="F166" s="1359"/>
      <c r="G166" s="1360"/>
      <c r="H166" s="1363">
        <f>H169</f>
        <v>7980</v>
      </c>
      <c r="I166" s="921">
        <f>J166-H166</f>
        <v>-2170</v>
      </c>
      <c r="J166" s="1087">
        <f>J169</f>
        <v>5810</v>
      </c>
    </row>
    <row r="167" spans="1:10" ht="12.75" customHeight="1">
      <c r="A167" s="536"/>
      <c r="B167" s="1358" t="s">
        <v>672</v>
      </c>
      <c r="C167" s="409"/>
      <c r="D167" s="410"/>
      <c r="E167" s="411"/>
      <c r="F167" s="410"/>
      <c r="G167" s="411"/>
      <c r="H167" s="1338"/>
      <c r="I167" s="988"/>
      <c r="J167" s="1088"/>
    </row>
    <row r="168" spans="1:10" ht="12.75" customHeight="1">
      <c r="A168" s="412"/>
      <c r="B168" s="1362" t="s">
        <v>670</v>
      </c>
      <c r="C168" s="413"/>
      <c r="D168" s="414"/>
      <c r="E168" s="415"/>
      <c r="F168" s="414"/>
      <c r="G168" s="415"/>
      <c r="H168" s="1365"/>
      <c r="I168" s="1320"/>
      <c r="J168" s="1321"/>
    </row>
    <row r="169" spans="1:10" ht="12.75" customHeight="1">
      <c r="A169" s="417" t="s">
        <v>219</v>
      </c>
      <c r="B169" s="1362" t="s">
        <v>302</v>
      </c>
      <c r="C169" s="413">
        <v>973</v>
      </c>
      <c r="D169" s="414" t="s">
        <v>88</v>
      </c>
      <c r="E169" s="415" t="s">
        <v>89</v>
      </c>
      <c r="F169" s="414" t="s">
        <v>90</v>
      </c>
      <c r="G169" s="415"/>
      <c r="H169" s="1364">
        <f>H180+H198</f>
        <v>7980</v>
      </c>
      <c r="I169" s="990"/>
      <c r="J169" s="1357">
        <f>J170+J190</f>
        <v>5810</v>
      </c>
    </row>
    <row r="170" spans="1:10" ht="12.75" customHeight="1">
      <c r="A170" s="417" t="s">
        <v>606</v>
      </c>
      <c r="B170" s="1366" t="s">
        <v>673</v>
      </c>
      <c r="C170" s="413">
        <v>973</v>
      </c>
      <c r="D170" s="414" t="s">
        <v>88</v>
      </c>
      <c r="E170" s="415" t="s">
        <v>89</v>
      </c>
      <c r="F170" s="414" t="s">
        <v>90</v>
      </c>
      <c r="G170" s="416">
        <v>241</v>
      </c>
      <c r="H170" s="1017">
        <f>SUM(H171:H179)</f>
        <v>3080</v>
      </c>
      <c r="I170" s="992">
        <f>SUM(I171:I179)</f>
        <v>0</v>
      </c>
      <c r="J170" s="999">
        <v>3080</v>
      </c>
    </row>
    <row r="171" spans="1:10" ht="12.75" customHeight="1" hidden="1">
      <c r="A171" s="419" t="s">
        <v>607</v>
      </c>
      <c r="B171" s="420" t="s">
        <v>91</v>
      </c>
      <c r="C171" s="421">
        <v>973</v>
      </c>
      <c r="D171" s="422" t="s">
        <v>88</v>
      </c>
      <c r="E171" s="423" t="s">
        <v>89</v>
      </c>
      <c r="F171" s="422" t="s">
        <v>90</v>
      </c>
      <c r="G171" s="424">
        <v>211</v>
      </c>
      <c r="H171" s="967">
        <v>2084.4</v>
      </c>
      <c r="I171" s="992">
        <v>0</v>
      </c>
      <c r="J171" s="10">
        <v>2084.4</v>
      </c>
    </row>
    <row r="172" spans="1:10" ht="12.75" customHeight="1" hidden="1">
      <c r="A172" s="425" t="s">
        <v>608</v>
      </c>
      <c r="B172" s="426" t="s">
        <v>92</v>
      </c>
      <c r="C172" s="421">
        <v>973</v>
      </c>
      <c r="D172" s="427" t="s">
        <v>88</v>
      </c>
      <c r="E172" s="428" t="s">
        <v>89</v>
      </c>
      <c r="F172" s="427" t="s">
        <v>90</v>
      </c>
      <c r="G172" s="429">
        <v>213</v>
      </c>
      <c r="H172" s="947">
        <v>712.8</v>
      </c>
      <c r="I172" s="992">
        <v>0</v>
      </c>
      <c r="J172" s="999">
        <f aca="true" t="shared" si="1" ref="J172:J179">SUM(H172:I172)</f>
        <v>712.8</v>
      </c>
    </row>
    <row r="173" spans="1:10" ht="12.75" customHeight="1" hidden="1">
      <c r="A173" s="425" t="s">
        <v>609</v>
      </c>
      <c r="B173" s="430" t="s">
        <v>199</v>
      </c>
      <c r="C173" s="421">
        <v>973</v>
      </c>
      <c r="D173" s="427" t="s">
        <v>88</v>
      </c>
      <c r="E173" s="428" t="s">
        <v>89</v>
      </c>
      <c r="F173" s="427" t="s">
        <v>90</v>
      </c>
      <c r="G173" s="429">
        <v>221</v>
      </c>
      <c r="H173" s="947">
        <v>55</v>
      </c>
      <c r="I173" s="992">
        <v>0</v>
      </c>
      <c r="J173" s="999">
        <f t="shared" si="1"/>
        <v>55</v>
      </c>
    </row>
    <row r="174" spans="1:10" ht="12.75" customHeight="1" hidden="1">
      <c r="A174" s="425" t="s">
        <v>610</v>
      </c>
      <c r="B174" s="430" t="s">
        <v>196</v>
      </c>
      <c r="C174" s="421">
        <v>973</v>
      </c>
      <c r="D174" s="427" t="s">
        <v>88</v>
      </c>
      <c r="E174" s="428" t="s">
        <v>89</v>
      </c>
      <c r="F174" s="427" t="s">
        <v>90</v>
      </c>
      <c r="G174" s="429">
        <v>222</v>
      </c>
      <c r="H174" s="947">
        <v>22</v>
      </c>
      <c r="I174" s="992">
        <v>0</v>
      </c>
      <c r="J174" s="999">
        <f t="shared" si="1"/>
        <v>22</v>
      </c>
    </row>
    <row r="175" spans="1:10" ht="12.75" customHeight="1" hidden="1">
      <c r="A175" s="425" t="s">
        <v>611</v>
      </c>
      <c r="B175" s="426" t="s">
        <v>265</v>
      </c>
      <c r="C175" s="421">
        <v>973</v>
      </c>
      <c r="D175" s="427" t="s">
        <v>88</v>
      </c>
      <c r="E175" s="428" t="s">
        <v>89</v>
      </c>
      <c r="F175" s="427" t="s">
        <v>90</v>
      </c>
      <c r="G175" s="429">
        <v>225</v>
      </c>
      <c r="H175" s="947">
        <v>26.8</v>
      </c>
      <c r="I175" s="992">
        <v>0</v>
      </c>
      <c r="J175" s="999">
        <f t="shared" si="1"/>
        <v>26.8</v>
      </c>
    </row>
    <row r="176" spans="1:256" s="22" customFormat="1" ht="12.75" customHeight="1" hidden="1">
      <c r="A176" s="425" t="s">
        <v>614</v>
      </c>
      <c r="B176" s="430" t="s">
        <v>558</v>
      </c>
      <c r="C176" s="421">
        <v>973</v>
      </c>
      <c r="D176" s="427" t="s">
        <v>88</v>
      </c>
      <c r="E176" s="428" t="s">
        <v>89</v>
      </c>
      <c r="F176" s="427" t="s">
        <v>90</v>
      </c>
      <c r="G176" s="429">
        <v>226</v>
      </c>
      <c r="H176" s="947">
        <v>40</v>
      </c>
      <c r="I176" s="992">
        <v>0</v>
      </c>
      <c r="J176" s="999">
        <f t="shared" si="1"/>
        <v>40</v>
      </c>
      <c r="K176" s="76"/>
      <c r="L176" s="110"/>
      <c r="M176" s="24"/>
      <c r="N176" s="110"/>
      <c r="O176" s="24"/>
      <c r="P176" s="512"/>
      <c r="Q176" s="511"/>
      <c r="R176" s="510"/>
      <c r="S176" s="76"/>
      <c r="T176" s="110"/>
      <c r="U176" s="24"/>
      <c r="V176" s="110"/>
      <c r="W176" s="24"/>
      <c r="X176" s="512"/>
      <c r="Y176" s="511"/>
      <c r="Z176" s="510"/>
      <c r="AA176" s="76"/>
      <c r="AB176" s="110"/>
      <c r="AC176" s="24"/>
      <c r="AD176" s="110"/>
      <c r="AE176" s="24"/>
      <c r="AF176" s="512"/>
      <c r="AG176" s="511"/>
      <c r="AH176" s="510"/>
      <c r="AI176" s="76"/>
      <c r="AJ176" s="110"/>
      <c r="AK176" s="24"/>
      <c r="AL176" s="110"/>
      <c r="AM176" s="24"/>
      <c r="AN176" s="512"/>
      <c r="AO176" s="511"/>
      <c r="AP176" s="510"/>
      <c r="AQ176" s="76"/>
      <c r="AR176" s="110"/>
      <c r="AS176" s="24"/>
      <c r="AT176" s="110"/>
      <c r="AU176" s="24"/>
      <c r="AV176" s="512"/>
      <c r="AW176" s="511"/>
      <c r="AX176" s="510"/>
      <c r="AY176" s="76"/>
      <c r="AZ176" s="110"/>
      <c r="BA176" s="24"/>
      <c r="BB176" s="110"/>
      <c r="BC176" s="24"/>
      <c r="BD176" s="512"/>
      <c r="BE176" s="511"/>
      <c r="BF176" s="510"/>
      <c r="BG176" s="76"/>
      <c r="BH176" s="110"/>
      <c r="BI176" s="24"/>
      <c r="BJ176" s="110"/>
      <c r="BK176" s="24"/>
      <c r="BL176" s="512"/>
      <c r="BM176" s="511"/>
      <c r="BN176" s="510"/>
      <c r="BO176" s="76"/>
      <c r="BP176" s="110"/>
      <c r="BQ176" s="24"/>
      <c r="BR176" s="110"/>
      <c r="BS176" s="24"/>
      <c r="BT176" s="512"/>
      <c r="BU176" s="511"/>
      <c r="BV176" s="510"/>
      <c r="BW176" s="76"/>
      <c r="BX176" s="110"/>
      <c r="BY176" s="24"/>
      <c r="BZ176" s="110"/>
      <c r="CA176" s="24"/>
      <c r="CB176" s="512"/>
      <c r="CC176" s="511"/>
      <c r="CD176" s="510"/>
      <c r="CE176" s="76"/>
      <c r="CF176" s="110"/>
      <c r="CG176" s="24"/>
      <c r="CH176" s="110"/>
      <c r="CI176" s="24"/>
      <c r="CJ176" s="512"/>
      <c r="CK176" s="511"/>
      <c r="CL176" s="510"/>
      <c r="CM176" s="76"/>
      <c r="CN176" s="110"/>
      <c r="CO176" s="24"/>
      <c r="CP176" s="110"/>
      <c r="CQ176" s="24"/>
      <c r="CR176" s="512"/>
      <c r="CS176" s="511"/>
      <c r="CT176" s="510"/>
      <c r="CU176" s="76"/>
      <c r="CV176" s="110"/>
      <c r="CW176" s="24"/>
      <c r="CX176" s="110"/>
      <c r="CY176" s="24"/>
      <c r="CZ176" s="512"/>
      <c r="DA176" s="511"/>
      <c r="DB176" s="510"/>
      <c r="DC176" s="76"/>
      <c r="DD176" s="110"/>
      <c r="DE176" s="24"/>
      <c r="DF176" s="110"/>
      <c r="DG176" s="24"/>
      <c r="DH176" s="512"/>
      <c r="DI176" s="511"/>
      <c r="DJ176" s="510"/>
      <c r="DK176" s="76"/>
      <c r="DL176" s="110"/>
      <c r="DM176" s="24"/>
      <c r="DN176" s="110"/>
      <c r="DO176" s="24"/>
      <c r="DP176" s="512"/>
      <c r="DQ176" s="511"/>
      <c r="DR176" s="510"/>
      <c r="DS176" s="76"/>
      <c r="DT176" s="110"/>
      <c r="DU176" s="24"/>
      <c r="DV176" s="110"/>
      <c r="DW176" s="24"/>
      <c r="DX176" s="512"/>
      <c r="DY176" s="511"/>
      <c r="DZ176" s="510"/>
      <c r="EA176" s="76"/>
      <c r="EB176" s="110"/>
      <c r="EC176" s="24"/>
      <c r="ED176" s="110"/>
      <c r="EE176" s="24"/>
      <c r="EF176" s="512"/>
      <c r="EG176" s="511"/>
      <c r="EH176" s="510"/>
      <c r="EI176" s="76"/>
      <c r="EJ176" s="110"/>
      <c r="EK176" s="24"/>
      <c r="EL176" s="110"/>
      <c r="EM176" s="24"/>
      <c r="EN176" s="512"/>
      <c r="EO176" s="511"/>
      <c r="EP176" s="510"/>
      <c r="EQ176" s="76"/>
      <c r="ER176" s="110"/>
      <c r="ES176" s="24"/>
      <c r="ET176" s="110"/>
      <c r="EU176" s="24"/>
      <c r="EV176" s="512"/>
      <c r="EW176" s="511"/>
      <c r="EX176" s="510"/>
      <c r="EY176" s="76"/>
      <c r="EZ176" s="110"/>
      <c r="FA176" s="24"/>
      <c r="FB176" s="110"/>
      <c r="FC176" s="24"/>
      <c r="FD176" s="512"/>
      <c r="FE176" s="511"/>
      <c r="FF176" s="510"/>
      <c r="FG176" s="76"/>
      <c r="FH176" s="110"/>
      <c r="FI176" s="24"/>
      <c r="FJ176" s="110"/>
      <c r="FK176" s="24"/>
      <c r="FL176" s="512"/>
      <c r="FM176" s="511"/>
      <c r="FN176" s="510"/>
      <c r="FO176" s="76"/>
      <c r="FP176" s="110"/>
      <c r="FQ176" s="24"/>
      <c r="FR176" s="110"/>
      <c r="FS176" s="24"/>
      <c r="FT176" s="512"/>
      <c r="FU176" s="511"/>
      <c r="FV176" s="510"/>
      <c r="FW176" s="76"/>
      <c r="FX176" s="110"/>
      <c r="FY176" s="24"/>
      <c r="FZ176" s="110"/>
      <c r="GA176" s="24"/>
      <c r="GB176" s="512"/>
      <c r="GC176" s="511"/>
      <c r="GD176" s="510"/>
      <c r="GE176" s="76"/>
      <c r="GF176" s="110"/>
      <c r="GG176" s="24"/>
      <c r="GH176" s="110"/>
      <c r="GI176" s="24"/>
      <c r="GJ176" s="512"/>
      <c r="GK176" s="511"/>
      <c r="GL176" s="510"/>
      <c r="GM176" s="76"/>
      <c r="GN176" s="110"/>
      <c r="GO176" s="24"/>
      <c r="GP176" s="110"/>
      <c r="GQ176" s="24"/>
      <c r="GR176" s="512"/>
      <c r="GS176" s="511"/>
      <c r="GT176" s="510"/>
      <c r="GU176" s="76"/>
      <c r="GV176" s="110"/>
      <c r="GW176" s="24"/>
      <c r="GX176" s="110"/>
      <c r="GY176" s="24"/>
      <c r="GZ176" s="512"/>
      <c r="HA176" s="511"/>
      <c r="HB176" s="510"/>
      <c r="HC176" s="76"/>
      <c r="HD176" s="110"/>
      <c r="HE176" s="24"/>
      <c r="HF176" s="110"/>
      <c r="HG176" s="24"/>
      <c r="HH176" s="512"/>
      <c r="HI176" s="511"/>
      <c r="HJ176" s="510"/>
      <c r="HK176" s="76"/>
      <c r="HL176" s="110"/>
      <c r="HM176" s="24"/>
      <c r="HN176" s="110"/>
      <c r="HO176" s="24"/>
      <c r="HP176" s="512"/>
      <c r="HQ176" s="511"/>
      <c r="HR176" s="510"/>
      <c r="HS176" s="76"/>
      <c r="HT176" s="110"/>
      <c r="HU176" s="24"/>
      <c r="HV176" s="110"/>
      <c r="HW176" s="24"/>
      <c r="HX176" s="512"/>
      <c r="HY176" s="511"/>
      <c r="HZ176" s="510"/>
      <c r="IA176" s="76"/>
      <c r="IB176" s="110"/>
      <c r="IC176" s="24"/>
      <c r="ID176" s="110"/>
      <c r="IE176" s="24"/>
      <c r="IF176" s="512"/>
      <c r="IG176" s="511"/>
      <c r="IH176" s="510"/>
      <c r="II176" s="76"/>
      <c r="IJ176" s="110"/>
      <c r="IK176" s="24"/>
      <c r="IL176" s="110"/>
      <c r="IM176" s="24"/>
      <c r="IN176" s="512"/>
      <c r="IO176" s="511"/>
      <c r="IP176" s="510"/>
      <c r="IQ176" s="76"/>
      <c r="IR176" s="110"/>
      <c r="IS176" s="24"/>
      <c r="IT176" s="110"/>
      <c r="IU176" s="24"/>
      <c r="IV176" s="512"/>
    </row>
    <row r="177" spans="1:256" s="22" customFormat="1" ht="12.75" customHeight="1" hidden="1">
      <c r="A177" s="425" t="s">
        <v>613</v>
      </c>
      <c r="B177" s="431" t="s">
        <v>559</v>
      </c>
      <c r="C177" s="421">
        <v>973</v>
      </c>
      <c r="D177" s="427" t="s">
        <v>88</v>
      </c>
      <c r="E177" s="428" t="s">
        <v>89</v>
      </c>
      <c r="F177" s="427" t="s">
        <v>90</v>
      </c>
      <c r="G177" s="429">
        <v>290</v>
      </c>
      <c r="H177" s="947">
        <v>10</v>
      </c>
      <c r="I177" s="992">
        <v>0</v>
      </c>
      <c r="J177" s="1018">
        <f t="shared" si="1"/>
        <v>10</v>
      </c>
      <c r="K177" s="76"/>
      <c r="L177" s="110"/>
      <c r="M177" s="24"/>
      <c r="N177" s="110"/>
      <c r="O177" s="24"/>
      <c r="P177" s="513"/>
      <c r="Q177" s="128"/>
      <c r="R177" s="510"/>
      <c r="S177" s="76"/>
      <c r="T177" s="110"/>
      <c r="U177" s="24"/>
      <c r="V177" s="110"/>
      <c r="W177" s="24"/>
      <c r="X177" s="513"/>
      <c r="Y177" s="128"/>
      <c r="Z177" s="510"/>
      <c r="AA177" s="76"/>
      <c r="AB177" s="110"/>
      <c r="AC177" s="24"/>
      <c r="AD177" s="110"/>
      <c r="AE177" s="24"/>
      <c r="AF177" s="513"/>
      <c r="AG177" s="128"/>
      <c r="AH177" s="510"/>
      <c r="AI177" s="76"/>
      <c r="AJ177" s="110"/>
      <c r="AK177" s="24"/>
      <c r="AL177" s="110"/>
      <c r="AM177" s="24"/>
      <c r="AN177" s="513"/>
      <c r="AO177" s="128"/>
      <c r="AP177" s="510"/>
      <c r="AQ177" s="76"/>
      <c r="AR177" s="110"/>
      <c r="AS177" s="24"/>
      <c r="AT177" s="110"/>
      <c r="AU177" s="24"/>
      <c r="AV177" s="513"/>
      <c r="AW177" s="128"/>
      <c r="AX177" s="510"/>
      <c r="AY177" s="76"/>
      <c r="AZ177" s="110"/>
      <c r="BA177" s="24"/>
      <c r="BB177" s="110"/>
      <c r="BC177" s="24"/>
      <c r="BD177" s="513"/>
      <c r="BE177" s="128"/>
      <c r="BF177" s="510"/>
      <c r="BG177" s="76"/>
      <c r="BH177" s="110"/>
      <c r="BI177" s="24"/>
      <c r="BJ177" s="110"/>
      <c r="BK177" s="24"/>
      <c r="BL177" s="513"/>
      <c r="BM177" s="128"/>
      <c r="BN177" s="510"/>
      <c r="BO177" s="76"/>
      <c r="BP177" s="110"/>
      <c r="BQ177" s="24"/>
      <c r="BR177" s="110"/>
      <c r="BS177" s="24"/>
      <c r="BT177" s="513"/>
      <c r="BU177" s="128"/>
      <c r="BV177" s="510"/>
      <c r="BW177" s="76"/>
      <c r="BX177" s="110"/>
      <c r="BY177" s="24"/>
      <c r="BZ177" s="110"/>
      <c r="CA177" s="24"/>
      <c r="CB177" s="513"/>
      <c r="CC177" s="128"/>
      <c r="CD177" s="510"/>
      <c r="CE177" s="76"/>
      <c r="CF177" s="110"/>
      <c r="CG177" s="24"/>
      <c r="CH177" s="110"/>
      <c r="CI177" s="24"/>
      <c r="CJ177" s="513"/>
      <c r="CK177" s="128"/>
      <c r="CL177" s="510"/>
      <c r="CM177" s="76"/>
      <c r="CN177" s="110"/>
      <c r="CO177" s="24"/>
      <c r="CP177" s="110"/>
      <c r="CQ177" s="24"/>
      <c r="CR177" s="513"/>
      <c r="CS177" s="128"/>
      <c r="CT177" s="510"/>
      <c r="CU177" s="76"/>
      <c r="CV177" s="110"/>
      <c r="CW177" s="24"/>
      <c r="CX177" s="110"/>
      <c r="CY177" s="24"/>
      <c r="CZ177" s="513"/>
      <c r="DA177" s="128"/>
      <c r="DB177" s="510"/>
      <c r="DC177" s="76"/>
      <c r="DD177" s="110"/>
      <c r="DE177" s="24"/>
      <c r="DF177" s="110"/>
      <c r="DG177" s="24"/>
      <c r="DH177" s="513"/>
      <c r="DI177" s="128"/>
      <c r="DJ177" s="510"/>
      <c r="DK177" s="76"/>
      <c r="DL177" s="110"/>
      <c r="DM177" s="24"/>
      <c r="DN177" s="110"/>
      <c r="DO177" s="24"/>
      <c r="DP177" s="513"/>
      <c r="DQ177" s="128"/>
      <c r="DR177" s="510"/>
      <c r="DS177" s="76"/>
      <c r="DT177" s="110"/>
      <c r="DU177" s="24"/>
      <c r="DV177" s="110"/>
      <c r="DW177" s="24"/>
      <c r="DX177" s="513"/>
      <c r="DY177" s="128"/>
      <c r="DZ177" s="510"/>
      <c r="EA177" s="76"/>
      <c r="EB177" s="110"/>
      <c r="EC177" s="24"/>
      <c r="ED177" s="110"/>
      <c r="EE177" s="24"/>
      <c r="EF177" s="513"/>
      <c r="EG177" s="128"/>
      <c r="EH177" s="510"/>
      <c r="EI177" s="76"/>
      <c r="EJ177" s="110"/>
      <c r="EK177" s="24"/>
      <c r="EL177" s="110"/>
      <c r="EM177" s="24"/>
      <c r="EN177" s="513"/>
      <c r="EO177" s="128"/>
      <c r="EP177" s="510"/>
      <c r="EQ177" s="76"/>
      <c r="ER177" s="110"/>
      <c r="ES177" s="24"/>
      <c r="ET177" s="110"/>
      <c r="EU177" s="24"/>
      <c r="EV177" s="513"/>
      <c r="EW177" s="128"/>
      <c r="EX177" s="510"/>
      <c r="EY177" s="76"/>
      <c r="EZ177" s="110"/>
      <c r="FA177" s="24"/>
      <c r="FB177" s="110"/>
      <c r="FC177" s="24"/>
      <c r="FD177" s="513"/>
      <c r="FE177" s="128"/>
      <c r="FF177" s="510"/>
      <c r="FG177" s="76"/>
      <c r="FH177" s="110"/>
      <c r="FI177" s="24"/>
      <c r="FJ177" s="110"/>
      <c r="FK177" s="24"/>
      <c r="FL177" s="513"/>
      <c r="FM177" s="128"/>
      <c r="FN177" s="510"/>
      <c r="FO177" s="76"/>
      <c r="FP177" s="110"/>
      <c r="FQ177" s="24"/>
      <c r="FR177" s="110"/>
      <c r="FS177" s="24"/>
      <c r="FT177" s="513"/>
      <c r="FU177" s="128"/>
      <c r="FV177" s="510"/>
      <c r="FW177" s="76"/>
      <c r="FX177" s="110"/>
      <c r="FY177" s="24"/>
      <c r="FZ177" s="110"/>
      <c r="GA177" s="24"/>
      <c r="GB177" s="513"/>
      <c r="GC177" s="128"/>
      <c r="GD177" s="510"/>
      <c r="GE177" s="76"/>
      <c r="GF177" s="110"/>
      <c r="GG177" s="24"/>
      <c r="GH177" s="110"/>
      <c r="GI177" s="24"/>
      <c r="GJ177" s="513"/>
      <c r="GK177" s="128"/>
      <c r="GL177" s="510"/>
      <c r="GM177" s="76"/>
      <c r="GN177" s="110"/>
      <c r="GO177" s="24"/>
      <c r="GP177" s="110"/>
      <c r="GQ177" s="24"/>
      <c r="GR177" s="513"/>
      <c r="GS177" s="128"/>
      <c r="GT177" s="510"/>
      <c r="GU177" s="76"/>
      <c r="GV177" s="110"/>
      <c r="GW177" s="24"/>
      <c r="GX177" s="110"/>
      <c r="GY177" s="24"/>
      <c r="GZ177" s="513"/>
      <c r="HA177" s="128"/>
      <c r="HB177" s="510"/>
      <c r="HC177" s="76"/>
      <c r="HD177" s="110"/>
      <c r="HE177" s="24"/>
      <c r="HF177" s="110"/>
      <c r="HG177" s="24"/>
      <c r="HH177" s="513"/>
      <c r="HI177" s="128"/>
      <c r="HJ177" s="510"/>
      <c r="HK177" s="76"/>
      <c r="HL177" s="110"/>
      <c r="HM177" s="24"/>
      <c r="HN177" s="110"/>
      <c r="HO177" s="24"/>
      <c r="HP177" s="513"/>
      <c r="HQ177" s="128"/>
      <c r="HR177" s="510"/>
      <c r="HS177" s="76"/>
      <c r="HT177" s="110"/>
      <c r="HU177" s="24"/>
      <c r="HV177" s="110"/>
      <c r="HW177" s="24"/>
      <c r="HX177" s="513"/>
      <c r="HY177" s="128"/>
      <c r="HZ177" s="510"/>
      <c r="IA177" s="76"/>
      <c r="IB177" s="110"/>
      <c r="IC177" s="24"/>
      <c r="ID177" s="110"/>
      <c r="IE177" s="24"/>
      <c r="IF177" s="513"/>
      <c r="IG177" s="128"/>
      <c r="IH177" s="510"/>
      <c r="II177" s="76"/>
      <c r="IJ177" s="110"/>
      <c r="IK177" s="24"/>
      <c r="IL177" s="110"/>
      <c r="IM177" s="24"/>
      <c r="IN177" s="513"/>
      <c r="IO177" s="128"/>
      <c r="IP177" s="510"/>
      <c r="IQ177" s="76"/>
      <c r="IR177" s="110"/>
      <c r="IS177" s="24"/>
      <c r="IT177" s="110"/>
      <c r="IU177" s="24"/>
      <c r="IV177" s="513"/>
    </row>
    <row r="178" spans="1:256" s="22" customFormat="1" ht="12.75" customHeight="1" hidden="1">
      <c r="A178" s="425" t="s">
        <v>615</v>
      </c>
      <c r="B178" s="431" t="s">
        <v>330</v>
      </c>
      <c r="C178" s="418">
        <v>973</v>
      </c>
      <c r="D178" s="432" t="s">
        <v>88</v>
      </c>
      <c r="E178" s="433" t="s">
        <v>89</v>
      </c>
      <c r="F178" s="432" t="s">
        <v>90</v>
      </c>
      <c r="G178" s="434">
        <v>310</v>
      </c>
      <c r="H178" s="948">
        <v>79</v>
      </c>
      <c r="I178" s="992">
        <v>0</v>
      </c>
      <c r="J178" s="999">
        <f t="shared" si="1"/>
        <v>79</v>
      </c>
      <c r="K178" s="76"/>
      <c r="L178" s="110"/>
      <c r="M178" s="24"/>
      <c r="N178" s="110"/>
      <c r="O178" s="24"/>
      <c r="P178" s="513"/>
      <c r="Q178" s="128"/>
      <c r="R178" s="510"/>
      <c r="S178" s="76"/>
      <c r="T178" s="110"/>
      <c r="U178" s="24"/>
      <c r="V178" s="110"/>
      <c r="W178" s="24"/>
      <c r="X178" s="513"/>
      <c r="Y178" s="128"/>
      <c r="Z178" s="510"/>
      <c r="AA178" s="76"/>
      <c r="AB178" s="110"/>
      <c r="AC178" s="24"/>
      <c r="AD178" s="110"/>
      <c r="AE178" s="24"/>
      <c r="AF178" s="513"/>
      <c r="AG178" s="128"/>
      <c r="AH178" s="510"/>
      <c r="AI178" s="76"/>
      <c r="AJ178" s="110"/>
      <c r="AK178" s="24"/>
      <c r="AL178" s="110"/>
      <c r="AM178" s="24"/>
      <c r="AN178" s="513"/>
      <c r="AO178" s="128"/>
      <c r="AP178" s="510"/>
      <c r="AQ178" s="76"/>
      <c r="AR178" s="110"/>
      <c r="AS178" s="24"/>
      <c r="AT178" s="110"/>
      <c r="AU178" s="24"/>
      <c r="AV178" s="513"/>
      <c r="AW178" s="128"/>
      <c r="AX178" s="510"/>
      <c r="AY178" s="76"/>
      <c r="AZ178" s="110"/>
      <c r="BA178" s="24"/>
      <c r="BB178" s="110"/>
      <c r="BC178" s="24"/>
      <c r="BD178" s="513"/>
      <c r="BE178" s="128"/>
      <c r="BF178" s="510"/>
      <c r="BG178" s="76"/>
      <c r="BH178" s="110"/>
      <c r="BI178" s="24"/>
      <c r="BJ178" s="110"/>
      <c r="BK178" s="24"/>
      <c r="BL178" s="513"/>
      <c r="BM178" s="128"/>
      <c r="BN178" s="510"/>
      <c r="BO178" s="76"/>
      <c r="BP178" s="110"/>
      <c r="BQ178" s="24"/>
      <c r="BR178" s="110"/>
      <c r="BS178" s="24"/>
      <c r="BT178" s="513"/>
      <c r="BU178" s="128"/>
      <c r="BV178" s="510"/>
      <c r="BW178" s="76"/>
      <c r="BX178" s="110"/>
      <c r="BY178" s="24"/>
      <c r="BZ178" s="110"/>
      <c r="CA178" s="24"/>
      <c r="CB178" s="513"/>
      <c r="CC178" s="128"/>
      <c r="CD178" s="510"/>
      <c r="CE178" s="76"/>
      <c r="CF178" s="110"/>
      <c r="CG178" s="24"/>
      <c r="CH178" s="110"/>
      <c r="CI178" s="24"/>
      <c r="CJ178" s="513"/>
      <c r="CK178" s="128"/>
      <c r="CL178" s="510"/>
      <c r="CM178" s="76"/>
      <c r="CN178" s="110"/>
      <c r="CO178" s="24"/>
      <c r="CP178" s="110"/>
      <c r="CQ178" s="24"/>
      <c r="CR178" s="513"/>
      <c r="CS178" s="128"/>
      <c r="CT178" s="510"/>
      <c r="CU178" s="76"/>
      <c r="CV178" s="110"/>
      <c r="CW178" s="24"/>
      <c r="CX178" s="110"/>
      <c r="CY178" s="24"/>
      <c r="CZ178" s="513"/>
      <c r="DA178" s="128"/>
      <c r="DB178" s="510"/>
      <c r="DC178" s="76"/>
      <c r="DD178" s="110"/>
      <c r="DE178" s="24"/>
      <c r="DF178" s="110"/>
      <c r="DG178" s="24"/>
      <c r="DH178" s="513"/>
      <c r="DI178" s="128"/>
      <c r="DJ178" s="510"/>
      <c r="DK178" s="76"/>
      <c r="DL178" s="110"/>
      <c r="DM178" s="24"/>
      <c r="DN178" s="110"/>
      <c r="DO178" s="24"/>
      <c r="DP178" s="513"/>
      <c r="DQ178" s="128"/>
      <c r="DR178" s="510"/>
      <c r="DS178" s="76"/>
      <c r="DT178" s="110"/>
      <c r="DU178" s="24"/>
      <c r="DV178" s="110"/>
      <c r="DW178" s="24"/>
      <c r="DX178" s="513"/>
      <c r="DY178" s="128"/>
      <c r="DZ178" s="510"/>
      <c r="EA178" s="76"/>
      <c r="EB178" s="110"/>
      <c r="EC178" s="24"/>
      <c r="ED178" s="110"/>
      <c r="EE178" s="24"/>
      <c r="EF178" s="513"/>
      <c r="EG178" s="128"/>
      <c r="EH178" s="510"/>
      <c r="EI178" s="76"/>
      <c r="EJ178" s="110"/>
      <c r="EK178" s="24"/>
      <c r="EL178" s="110"/>
      <c r="EM178" s="24"/>
      <c r="EN178" s="513"/>
      <c r="EO178" s="128"/>
      <c r="EP178" s="510"/>
      <c r="EQ178" s="76"/>
      <c r="ER178" s="110"/>
      <c r="ES178" s="24"/>
      <c r="ET178" s="110"/>
      <c r="EU178" s="24"/>
      <c r="EV178" s="513"/>
      <c r="EW178" s="128"/>
      <c r="EX178" s="510"/>
      <c r="EY178" s="76"/>
      <c r="EZ178" s="110"/>
      <c r="FA178" s="24"/>
      <c r="FB178" s="110"/>
      <c r="FC178" s="24"/>
      <c r="FD178" s="513"/>
      <c r="FE178" s="128"/>
      <c r="FF178" s="510"/>
      <c r="FG178" s="76"/>
      <c r="FH178" s="110"/>
      <c r="FI178" s="24"/>
      <c r="FJ178" s="110"/>
      <c r="FK178" s="24"/>
      <c r="FL178" s="513"/>
      <c r="FM178" s="128"/>
      <c r="FN178" s="510"/>
      <c r="FO178" s="76"/>
      <c r="FP178" s="110"/>
      <c r="FQ178" s="24"/>
      <c r="FR178" s="110"/>
      <c r="FS178" s="24"/>
      <c r="FT178" s="513"/>
      <c r="FU178" s="128"/>
      <c r="FV178" s="510"/>
      <c r="FW178" s="76"/>
      <c r="FX178" s="110"/>
      <c r="FY178" s="24"/>
      <c r="FZ178" s="110"/>
      <c r="GA178" s="24"/>
      <c r="GB178" s="513"/>
      <c r="GC178" s="128"/>
      <c r="GD178" s="510"/>
      <c r="GE178" s="76"/>
      <c r="GF178" s="110"/>
      <c r="GG178" s="24"/>
      <c r="GH178" s="110"/>
      <c r="GI178" s="24"/>
      <c r="GJ178" s="513"/>
      <c r="GK178" s="128"/>
      <c r="GL178" s="510"/>
      <c r="GM178" s="76"/>
      <c r="GN178" s="110"/>
      <c r="GO178" s="24"/>
      <c r="GP178" s="110"/>
      <c r="GQ178" s="24"/>
      <c r="GR178" s="513"/>
      <c r="GS178" s="128"/>
      <c r="GT178" s="510"/>
      <c r="GU178" s="76"/>
      <c r="GV178" s="110"/>
      <c r="GW178" s="24"/>
      <c r="GX178" s="110"/>
      <c r="GY178" s="24"/>
      <c r="GZ178" s="513"/>
      <c r="HA178" s="128"/>
      <c r="HB178" s="510"/>
      <c r="HC178" s="76"/>
      <c r="HD178" s="110"/>
      <c r="HE178" s="24"/>
      <c r="HF178" s="110"/>
      <c r="HG178" s="24"/>
      <c r="HH178" s="513"/>
      <c r="HI178" s="128"/>
      <c r="HJ178" s="510"/>
      <c r="HK178" s="76"/>
      <c r="HL178" s="110"/>
      <c r="HM178" s="24"/>
      <c r="HN178" s="110"/>
      <c r="HO178" s="24"/>
      <c r="HP178" s="513"/>
      <c r="HQ178" s="128"/>
      <c r="HR178" s="510"/>
      <c r="HS178" s="76"/>
      <c r="HT178" s="110"/>
      <c r="HU178" s="24"/>
      <c r="HV178" s="110"/>
      <c r="HW178" s="24"/>
      <c r="HX178" s="513"/>
      <c r="HY178" s="128"/>
      <c r="HZ178" s="510"/>
      <c r="IA178" s="76"/>
      <c r="IB178" s="110"/>
      <c r="IC178" s="24"/>
      <c r="ID178" s="110"/>
      <c r="IE178" s="24"/>
      <c r="IF178" s="513"/>
      <c r="IG178" s="128"/>
      <c r="IH178" s="510"/>
      <c r="II178" s="76"/>
      <c r="IJ178" s="110"/>
      <c r="IK178" s="24"/>
      <c r="IL178" s="110"/>
      <c r="IM178" s="24"/>
      <c r="IN178" s="513"/>
      <c r="IO178" s="128"/>
      <c r="IP178" s="510"/>
      <c r="IQ178" s="76"/>
      <c r="IR178" s="110"/>
      <c r="IS178" s="24"/>
      <c r="IT178" s="110"/>
      <c r="IU178" s="24"/>
      <c r="IV178" s="513"/>
    </row>
    <row r="179" spans="1:10" ht="12.75" customHeight="1" hidden="1" thickBot="1">
      <c r="A179" s="425" t="s">
        <v>616</v>
      </c>
      <c r="B179" s="431" t="s">
        <v>331</v>
      </c>
      <c r="C179" s="435">
        <v>973</v>
      </c>
      <c r="D179" s="432" t="s">
        <v>88</v>
      </c>
      <c r="E179" s="433" t="s">
        <v>89</v>
      </c>
      <c r="F179" s="432" t="s">
        <v>90</v>
      </c>
      <c r="G179" s="434">
        <v>340</v>
      </c>
      <c r="H179" s="948">
        <v>50</v>
      </c>
      <c r="I179" s="992">
        <v>0</v>
      </c>
      <c r="J179" s="999">
        <f t="shared" si="1"/>
        <v>50</v>
      </c>
    </row>
    <row r="180" spans="1:10" ht="12.75" customHeight="1" hidden="1" thickBot="1">
      <c r="A180" s="543"/>
      <c r="B180" s="548" t="s">
        <v>572</v>
      </c>
      <c r="C180" s="544"/>
      <c r="D180" s="545"/>
      <c r="E180" s="546"/>
      <c r="F180" s="545"/>
      <c r="G180" s="547"/>
      <c r="H180" s="968">
        <f>SUM(H171:H179)</f>
        <v>3080</v>
      </c>
      <c r="I180" s="992">
        <v>0</v>
      </c>
      <c r="J180" s="999">
        <f>SUM(H180:I180)</f>
        <v>3080</v>
      </c>
    </row>
    <row r="181" spans="1:10" ht="12.75" customHeight="1" hidden="1">
      <c r="A181" s="557" t="s">
        <v>617</v>
      </c>
      <c r="B181" s="549" t="s">
        <v>560</v>
      </c>
      <c r="C181" s="290">
        <v>973</v>
      </c>
      <c r="D181" s="65" t="s">
        <v>85</v>
      </c>
      <c r="E181" s="64" t="s">
        <v>87</v>
      </c>
      <c r="F181" s="85"/>
      <c r="G181" s="84"/>
      <c r="H181" s="969">
        <v>580</v>
      </c>
      <c r="I181" s="1034">
        <v>-580</v>
      </c>
      <c r="J181" s="1035">
        <f>SUM(H181:I181)</f>
        <v>0</v>
      </c>
    </row>
    <row r="182" spans="1:10" s="499" customFormat="1" ht="12.75" customHeight="1" hidden="1">
      <c r="A182" s="556"/>
      <c r="B182" s="549" t="s">
        <v>141</v>
      </c>
      <c r="C182" s="290"/>
      <c r="D182" s="65"/>
      <c r="E182" s="64"/>
      <c r="F182" s="85"/>
      <c r="G182" s="84"/>
      <c r="H182" s="970"/>
      <c r="I182" s="1038"/>
      <c r="J182" s="986"/>
    </row>
    <row r="183" spans="1:10" s="499" customFormat="1" ht="12.75" customHeight="1" hidden="1">
      <c r="A183" s="556"/>
      <c r="B183" s="549" t="s">
        <v>483</v>
      </c>
      <c r="C183" s="290"/>
      <c r="D183" s="65"/>
      <c r="E183" s="64"/>
      <c r="F183" s="85"/>
      <c r="G183" s="84"/>
      <c r="H183" s="970"/>
      <c r="I183" s="1039"/>
      <c r="J183" s="1020"/>
    </row>
    <row r="184" spans="1:10" s="499" customFormat="1" ht="12.75" customHeight="1" hidden="1">
      <c r="A184" s="558" t="s">
        <v>618</v>
      </c>
      <c r="B184" s="550" t="s">
        <v>524</v>
      </c>
      <c r="C184" s="123">
        <v>973</v>
      </c>
      <c r="D184" s="72" t="s">
        <v>88</v>
      </c>
      <c r="E184" s="30" t="s">
        <v>545</v>
      </c>
      <c r="F184" s="72" t="s">
        <v>90</v>
      </c>
      <c r="G184" s="30">
        <v>226</v>
      </c>
      <c r="H184" s="971">
        <v>850</v>
      </c>
      <c r="I184" s="1040">
        <v>-850</v>
      </c>
      <c r="J184" s="984">
        <f>SUM(H184:I184)</f>
        <v>0</v>
      </c>
    </row>
    <row r="185" spans="1:10" s="499" customFormat="1" ht="12.75" customHeight="1" hidden="1">
      <c r="A185" s="556"/>
      <c r="B185" s="551" t="s">
        <v>573</v>
      </c>
      <c r="C185" s="96"/>
      <c r="D185" s="140"/>
      <c r="E185" s="24"/>
      <c r="F185" s="140"/>
      <c r="G185" s="24"/>
      <c r="H185" s="972"/>
      <c r="I185" s="1040"/>
      <c r="J185" s="983"/>
    </row>
    <row r="186" spans="1:10" s="499" customFormat="1" ht="12.75" customHeight="1" hidden="1">
      <c r="A186" s="559"/>
      <c r="B186" s="552" t="s">
        <v>574</v>
      </c>
      <c r="C186" s="117"/>
      <c r="D186" s="108"/>
      <c r="E186" s="124"/>
      <c r="F186" s="108"/>
      <c r="G186" s="124"/>
      <c r="H186" s="973"/>
      <c r="I186" s="1040"/>
      <c r="J186" s="983"/>
    </row>
    <row r="187" spans="1:10" s="499" customFormat="1" ht="12.75" customHeight="1" hidden="1">
      <c r="A187" s="560" t="s">
        <v>619</v>
      </c>
      <c r="B187" s="553" t="s">
        <v>514</v>
      </c>
      <c r="C187" s="514"/>
      <c r="D187" s="515"/>
      <c r="E187" s="516"/>
      <c r="F187" s="515"/>
      <c r="G187" s="517"/>
      <c r="H187" s="974">
        <v>480</v>
      </c>
      <c r="I187" s="1041">
        <v>-480</v>
      </c>
      <c r="J187" s="1036">
        <f>SUM(H187:I187)</f>
        <v>0</v>
      </c>
    </row>
    <row r="188" spans="1:10" s="499" customFormat="1" ht="12.75" customHeight="1" hidden="1">
      <c r="A188" s="136"/>
      <c r="B188" s="554" t="s">
        <v>565</v>
      </c>
      <c r="C188" s="518"/>
      <c r="D188" s="519"/>
      <c r="E188" s="520"/>
      <c r="F188" s="519"/>
      <c r="G188" s="521"/>
      <c r="H188" s="975"/>
      <c r="I188" s="1040"/>
      <c r="J188" s="985"/>
    </row>
    <row r="189" spans="1:10" s="499" customFormat="1" ht="12.75" customHeight="1" hidden="1">
      <c r="A189" s="136"/>
      <c r="B189" s="555" t="s">
        <v>568</v>
      </c>
      <c r="C189" s="522"/>
      <c r="D189" s="523"/>
      <c r="E189" s="524"/>
      <c r="F189" s="523"/>
      <c r="G189" s="525"/>
      <c r="H189" s="975"/>
      <c r="I189" s="1042"/>
      <c r="J189" s="1019"/>
    </row>
    <row r="190" spans="1:10" s="499" customFormat="1" ht="12.75" customHeight="1">
      <c r="A190" s="425" t="s">
        <v>617</v>
      </c>
      <c r="B190" s="1066" t="s">
        <v>674</v>
      </c>
      <c r="C190" s="1117">
        <v>973</v>
      </c>
      <c r="D190" s="432" t="s">
        <v>88</v>
      </c>
      <c r="E190" s="526" t="s">
        <v>89</v>
      </c>
      <c r="F190" s="432" t="s">
        <v>90</v>
      </c>
      <c r="G190" s="526">
        <v>241</v>
      </c>
      <c r="H190" s="976">
        <f>H193+H194</f>
        <v>2830</v>
      </c>
      <c r="I190" s="910">
        <v>0</v>
      </c>
      <c r="J190" s="1560">
        <v>2730</v>
      </c>
    </row>
    <row r="191" spans="1:10" ht="12.75" customHeight="1">
      <c r="A191" s="436"/>
      <c r="B191" s="1067" t="s">
        <v>675</v>
      </c>
      <c r="C191" s="1118"/>
      <c r="D191" s="503"/>
      <c r="E191" s="439"/>
      <c r="F191" s="503"/>
      <c r="G191" s="439"/>
      <c r="H191" s="977"/>
      <c r="I191" s="1074"/>
      <c r="J191" s="1072"/>
    </row>
    <row r="192" spans="1:10" ht="12.75" customHeight="1">
      <c r="A192" s="438"/>
      <c r="B192" s="1112" t="s">
        <v>676</v>
      </c>
      <c r="C192" s="1114"/>
      <c r="D192" s="422"/>
      <c r="E192" s="505"/>
      <c r="F192" s="422"/>
      <c r="G192" s="505"/>
      <c r="H192" s="1115">
        <f>H195+H196</f>
        <v>160</v>
      </c>
      <c r="I192" s="1116">
        <v>0</v>
      </c>
      <c r="J192" s="1071"/>
    </row>
    <row r="193" spans="1:10" ht="12.75" customHeight="1" hidden="1">
      <c r="A193" s="528"/>
      <c r="B193" s="1068" t="s">
        <v>569</v>
      </c>
      <c r="C193" s="413"/>
      <c r="D193" s="532"/>
      <c r="E193" s="423"/>
      <c r="F193" s="532"/>
      <c r="G193" s="423"/>
      <c r="H193" s="963">
        <v>2630</v>
      </c>
      <c r="I193" s="1113">
        <v>0</v>
      </c>
      <c r="J193" s="1075">
        <f>SUM(H193:I193)</f>
        <v>2630</v>
      </c>
    </row>
    <row r="194" spans="1:10" ht="12.75" customHeight="1" hidden="1">
      <c r="A194" s="528"/>
      <c r="B194" s="1068" t="s">
        <v>570</v>
      </c>
      <c r="C194" s="418"/>
      <c r="D194" s="529"/>
      <c r="E194" s="428"/>
      <c r="F194" s="529"/>
      <c r="G194" s="428"/>
      <c r="H194" s="964">
        <v>200</v>
      </c>
      <c r="I194" s="1073">
        <v>0</v>
      </c>
      <c r="J194" s="1021">
        <f>SUM(H194:I194)</f>
        <v>200</v>
      </c>
    </row>
    <row r="195" spans="1:10" ht="12.75" customHeight="1" hidden="1">
      <c r="A195" s="530" t="s">
        <v>612</v>
      </c>
      <c r="B195" s="1069" t="s">
        <v>149</v>
      </c>
      <c r="C195" s="67">
        <v>973</v>
      </c>
      <c r="D195" s="146" t="s">
        <v>258</v>
      </c>
      <c r="E195" s="92" t="s">
        <v>96</v>
      </c>
      <c r="F195" s="141"/>
      <c r="G195" s="332"/>
      <c r="H195" s="969">
        <v>160</v>
      </c>
      <c r="I195" s="1074">
        <v>-160</v>
      </c>
      <c r="J195" s="1076">
        <f>SUM(H195:I195)</f>
        <v>0</v>
      </c>
    </row>
    <row r="196" spans="1:10" ht="12.75" customHeight="1" hidden="1">
      <c r="A196" s="298"/>
      <c r="B196" s="1069" t="s">
        <v>300</v>
      </c>
      <c r="C196" s="67"/>
      <c r="D196" s="146"/>
      <c r="E196" s="92"/>
      <c r="F196" s="141"/>
      <c r="G196" s="143"/>
      <c r="H196" s="978"/>
      <c r="I196" s="1074"/>
      <c r="J196" s="13"/>
    </row>
    <row r="197" spans="1:10" ht="12.75" customHeight="1" hidden="1" thickBot="1">
      <c r="A197" s="151"/>
      <c r="B197" s="1069" t="s">
        <v>301</v>
      </c>
      <c r="C197" s="67"/>
      <c r="D197" s="146"/>
      <c r="E197" s="92"/>
      <c r="F197" s="141"/>
      <c r="G197" s="84"/>
      <c r="H197" s="931"/>
      <c r="I197" s="1074"/>
      <c r="J197" s="13"/>
    </row>
    <row r="198" spans="1:10" ht="12.75" customHeight="1" hidden="1" thickBot="1">
      <c r="A198" s="533"/>
      <c r="B198" s="1070" t="s">
        <v>571</v>
      </c>
      <c r="C198" s="538"/>
      <c r="D198" s="539"/>
      <c r="E198" s="540"/>
      <c r="F198" s="541"/>
      <c r="G198" s="542"/>
      <c r="H198" s="968">
        <f>H195+H190+H187+H184+H181</f>
        <v>4900</v>
      </c>
      <c r="I198" s="910">
        <f>SUM(I181:I197)</f>
        <v>-2070</v>
      </c>
      <c r="J198" s="1032">
        <f>SUM(H198:I198)</f>
        <v>2830</v>
      </c>
    </row>
    <row r="199" spans="1:10" ht="12.75" customHeight="1">
      <c r="A199" s="405" t="s">
        <v>245</v>
      </c>
      <c r="B199" s="502" t="s">
        <v>520</v>
      </c>
      <c r="C199" s="534">
        <v>973</v>
      </c>
      <c r="D199" s="535">
        <v>801</v>
      </c>
      <c r="E199" s="411" t="s">
        <v>94</v>
      </c>
      <c r="F199" s="536">
        <v>500</v>
      </c>
      <c r="G199" s="537"/>
      <c r="H199" s="946">
        <f>H202</f>
        <v>200</v>
      </c>
      <c r="I199" s="911">
        <f>I202</f>
        <v>0</v>
      </c>
      <c r="J199" s="1077">
        <f>J202</f>
        <v>300</v>
      </c>
    </row>
    <row r="200" spans="1:10" ht="12.75" customHeight="1">
      <c r="A200" s="501"/>
      <c r="B200" s="502" t="s">
        <v>521</v>
      </c>
      <c r="C200" s="409"/>
      <c r="D200" s="503"/>
      <c r="E200" s="439"/>
      <c r="F200" s="437"/>
      <c r="G200" s="439"/>
      <c r="H200" s="933"/>
      <c r="I200" s="911"/>
      <c r="J200" s="13"/>
    </row>
    <row r="201" spans="1:10" ht="12.75" customHeight="1">
      <c r="A201" s="504"/>
      <c r="B201" s="502" t="s">
        <v>522</v>
      </c>
      <c r="C201" s="409"/>
      <c r="D201" s="503"/>
      <c r="E201" s="439"/>
      <c r="F201" s="437"/>
      <c r="G201" s="439"/>
      <c r="H201" s="933"/>
      <c r="I201" s="912"/>
      <c r="J201" s="283"/>
    </row>
    <row r="202" spans="1:10" ht="12.75" customHeight="1">
      <c r="A202" s="1119" t="s">
        <v>563</v>
      </c>
      <c r="B202" s="440" t="s">
        <v>182</v>
      </c>
      <c r="C202" s="435">
        <v>973</v>
      </c>
      <c r="D202" s="506">
        <v>801</v>
      </c>
      <c r="E202" s="433" t="s">
        <v>94</v>
      </c>
      <c r="F202" s="526">
        <v>500</v>
      </c>
      <c r="G202" s="434"/>
      <c r="H202" s="940">
        <f>H204</f>
        <v>200</v>
      </c>
      <c r="I202" s="989">
        <f>I204</f>
        <v>0</v>
      </c>
      <c r="J202" s="1032">
        <f>J204</f>
        <v>300</v>
      </c>
    </row>
    <row r="203" spans="1:10" ht="12.75" customHeight="1">
      <c r="A203" s="415"/>
      <c r="B203" s="531" t="s">
        <v>183</v>
      </c>
      <c r="C203" s="413"/>
      <c r="D203" s="532"/>
      <c r="E203" s="423"/>
      <c r="F203" s="505"/>
      <c r="G203" s="416"/>
      <c r="H203" s="963"/>
      <c r="I203" s="989"/>
      <c r="J203" s="13"/>
    </row>
    <row r="204" spans="1:10" ht="12.75" customHeight="1">
      <c r="A204" s="508" t="s">
        <v>564</v>
      </c>
      <c r="B204" s="509" t="s">
        <v>198</v>
      </c>
      <c r="C204" s="418">
        <v>973</v>
      </c>
      <c r="D204" s="507">
        <v>801</v>
      </c>
      <c r="E204" s="428" t="s">
        <v>94</v>
      </c>
      <c r="F204" s="441">
        <v>500</v>
      </c>
      <c r="G204" s="429">
        <v>226</v>
      </c>
      <c r="H204" s="964">
        <v>200</v>
      </c>
      <c r="I204" s="992">
        <v>0</v>
      </c>
      <c r="J204" s="992">
        <v>300</v>
      </c>
    </row>
    <row r="205" spans="1:10" ht="12.75" customHeight="1">
      <c r="A205" s="496" t="s">
        <v>177</v>
      </c>
      <c r="B205" s="347" t="s">
        <v>220</v>
      </c>
      <c r="C205" s="161">
        <v>973</v>
      </c>
      <c r="D205" s="59" t="s">
        <v>311</v>
      </c>
      <c r="E205" s="162"/>
      <c r="F205" s="79"/>
      <c r="G205" s="329"/>
      <c r="H205" s="938">
        <f>H206+H215+H222</f>
        <v>9084.300000000001</v>
      </c>
      <c r="I205" s="1037">
        <f>I206+I215+I222</f>
        <v>0</v>
      </c>
      <c r="J205" s="1028">
        <f>SUM(H205:I205)</f>
        <v>9084.300000000001</v>
      </c>
    </row>
    <row r="206" spans="1:10" ht="12.75" customHeight="1">
      <c r="A206" s="392" t="s">
        <v>178</v>
      </c>
      <c r="B206" s="137" t="s">
        <v>677</v>
      </c>
      <c r="C206" s="38">
        <v>973</v>
      </c>
      <c r="D206" s="39" t="s">
        <v>311</v>
      </c>
      <c r="E206" s="41" t="s">
        <v>540</v>
      </c>
      <c r="F206" s="99">
        <v>598</v>
      </c>
      <c r="G206" s="330"/>
      <c r="H206" s="979">
        <f>SUM(H208:H214)</f>
        <v>2573</v>
      </c>
      <c r="I206" s="1041">
        <f>SUM(I208:I214)</f>
        <v>0</v>
      </c>
      <c r="J206" s="1100">
        <f>SUM(H206:I206)</f>
        <v>2573</v>
      </c>
    </row>
    <row r="207" spans="1:10" ht="12.75" customHeight="1">
      <c r="A207" s="1173"/>
      <c r="B207" s="288" t="s">
        <v>678</v>
      </c>
      <c r="C207" s="42"/>
      <c r="D207" s="44"/>
      <c r="E207" s="259"/>
      <c r="F207" s="260"/>
      <c r="G207" s="331"/>
      <c r="H207" s="937"/>
      <c r="I207" s="1042"/>
      <c r="J207" s="283"/>
    </row>
    <row r="208" spans="1:10" ht="12.75" customHeight="1">
      <c r="A208" s="92" t="s">
        <v>7</v>
      </c>
      <c r="B208" s="301" t="s">
        <v>197</v>
      </c>
      <c r="C208" s="74">
        <v>973</v>
      </c>
      <c r="D208" s="48" t="s">
        <v>311</v>
      </c>
      <c r="E208" s="41" t="s">
        <v>540</v>
      </c>
      <c r="F208" s="52">
        <v>598</v>
      </c>
      <c r="G208" s="324">
        <v>211</v>
      </c>
      <c r="H208" s="935">
        <v>1800</v>
      </c>
      <c r="I208" s="1037">
        <v>45.3</v>
      </c>
      <c r="J208" s="1033">
        <f>SUM(H208:I208)</f>
        <v>1845.3</v>
      </c>
    </row>
    <row r="209" spans="1:12" ht="12.75" customHeight="1">
      <c r="A209" s="50" t="s">
        <v>351</v>
      </c>
      <c r="B209" s="301" t="s">
        <v>195</v>
      </c>
      <c r="C209" s="35">
        <v>973</v>
      </c>
      <c r="D209" s="48" t="s">
        <v>311</v>
      </c>
      <c r="E209" s="41" t="s">
        <v>540</v>
      </c>
      <c r="F209" s="52">
        <v>598</v>
      </c>
      <c r="G209" s="324">
        <v>213</v>
      </c>
      <c r="H209" s="935">
        <v>587</v>
      </c>
      <c r="I209" s="1037">
        <v>-29.7</v>
      </c>
      <c r="J209" s="10">
        <v>557.3</v>
      </c>
      <c r="L209" s="309"/>
    </row>
    <row r="210" spans="1:10" ht="12.75" customHeight="1">
      <c r="A210" s="50" t="s">
        <v>352</v>
      </c>
      <c r="B210" s="301" t="s">
        <v>199</v>
      </c>
      <c r="C210" s="35">
        <v>973</v>
      </c>
      <c r="D210" s="48" t="s">
        <v>311</v>
      </c>
      <c r="E210" s="41" t="s">
        <v>540</v>
      </c>
      <c r="F210" s="52">
        <v>598</v>
      </c>
      <c r="G210" s="324">
        <v>221</v>
      </c>
      <c r="H210" s="935">
        <v>11</v>
      </c>
      <c r="I210" s="1043">
        <v>-5</v>
      </c>
      <c r="J210" s="999">
        <f aca="true" t="shared" si="2" ref="J210:J215">SUM(H210:I210)</f>
        <v>6</v>
      </c>
    </row>
    <row r="211" spans="1:10" ht="12.75" customHeight="1">
      <c r="A211" s="50" t="s">
        <v>353</v>
      </c>
      <c r="B211" s="301" t="s">
        <v>196</v>
      </c>
      <c r="C211" s="35">
        <v>973</v>
      </c>
      <c r="D211" s="48" t="s">
        <v>311</v>
      </c>
      <c r="E211" s="41" t="s">
        <v>540</v>
      </c>
      <c r="F211" s="52">
        <v>598</v>
      </c>
      <c r="G211" s="324">
        <v>222</v>
      </c>
      <c r="H211" s="935">
        <v>85</v>
      </c>
      <c r="I211" s="992">
        <v>35</v>
      </c>
      <c r="J211" s="999">
        <f t="shared" si="2"/>
        <v>120</v>
      </c>
    </row>
    <row r="212" spans="1:10" ht="12.75" customHeight="1">
      <c r="A212" s="50" t="s">
        <v>354</v>
      </c>
      <c r="B212" s="301" t="s">
        <v>198</v>
      </c>
      <c r="C212" s="35">
        <v>973</v>
      </c>
      <c r="D212" s="48" t="s">
        <v>311</v>
      </c>
      <c r="E212" s="41" t="s">
        <v>540</v>
      </c>
      <c r="F212" s="52">
        <v>598</v>
      </c>
      <c r="G212" s="324">
        <v>226</v>
      </c>
      <c r="H212" s="935">
        <v>4</v>
      </c>
      <c r="I212" s="992">
        <v>0</v>
      </c>
      <c r="J212" s="999">
        <f t="shared" si="2"/>
        <v>4</v>
      </c>
    </row>
    <row r="213" spans="1:10" ht="12.75" customHeight="1">
      <c r="A213" s="50" t="s">
        <v>355</v>
      </c>
      <c r="B213" s="284" t="s">
        <v>77</v>
      </c>
      <c r="C213" s="35">
        <v>973</v>
      </c>
      <c r="D213" s="48" t="s">
        <v>311</v>
      </c>
      <c r="E213" s="41" t="s">
        <v>540</v>
      </c>
      <c r="F213" s="52">
        <v>598</v>
      </c>
      <c r="G213" s="324">
        <v>340</v>
      </c>
      <c r="H213" s="935">
        <v>43</v>
      </c>
      <c r="I213" s="916">
        <v>-23</v>
      </c>
      <c r="J213" s="999">
        <f t="shared" si="2"/>
        <v>20</v>
      </c>
    </row>
    <row r="214" spans="1:10" ht="12.75" customHeight="1">
      <c r="A214" s="125" t="s">
        <v>356</v>
      </c>
      <c r="B214" s="284" t="s">
        <v>114</v>
      </c>
      <c r="C214" s="74">
        <v>973</v>
      </c>
      <c r="D214" s="48" t="s">
        <v>311</v>
      </c>
      <c r="E214" s="41" t="s">
        <v>540</v>
      </c>
      <c r="F214" s="52">
        <v>598</v>
      </c>
      <c r="G214" s="324">
        <v>310</v>
      </c>
      <c r="H214" s="935">
        <v>43</v>
      </c>
      <c r="I214" s="916">
        <v>-22.6</v>
      </c>
      <c r="J214" s="999">
        <f t="shared" si="2"/>
        <v>20.4</v>
      </c>
    </row>
    <row r="215" spans="1:10" ht="12.75" customHeight="1">
      <c r="A215" s="355" t="s">
        <v>357</v>
      </c>
      <c r="B215" s="348" t="s">
        <v>679</v>
      </c>
      <c r="C215" s="164">
        <v>973</v>
      </c>
      <c r="D215" s="112">
        <v>1004</v>
      </c>
      <c r="E215" s="40" t="s">
        <v>312</v>
      </c>
      <c r="F215" s="132"/>
      <c r="G215" s="278"/>
      <c r="H215" s="979">
        <v>5481.6</v>
      </c>
      <c r="I215" s="989">
        <v>0</v>
      </c>
      <c r="J215" s="1077">
        <f t="shared" si="2"/>
        <v>5481.6</v>
      </c>
    </row>
    <row r="216" spans="1:10" ht="13.5" customHeight="1">
      <c r="A216" s="184"/>
      <c r="B216" s="349" t="s">
        <v>680</v>
      </c>
      <c r="C216" s="169"/>
      <c r="D216" s="75"/>
      <c r="E216" s="69"/>
      <c r="F216" s="128"/>
      <c r="G216" s="135"/>
      <c r="H216" s="946"/>
      <c r="I216" s="989"/>
      <c r="J216" s="13"/>
    </row>
    <row r="217" spans="1:10" ht="13.5" customHeight="1">
      <c r="A217" s="154"/>
      <c r="B217" s="350" t="s">
        <v>681</v>
      </c>
      <c r="C217" s="156"/>
      <c r="D217" s="113"/>
      <c r="E217" s="45"/>
      <c r="F217" s="133"/>
      <c r="G217" s="281"/>
      <c r="H217" s="943"/>
      <c r="I217" s="989"/>
      <c r="J217" s="13"/>
    </row>
    <row r="218" spans="1:10" ht="13.5" customHeight="1">
      <c r="A218" s="160" t="s">
        <v>358</v>
      </c>
      <c r="B218" s="294" t="s">
        <v>203</v>
      </c>
      <c r="C218" s="67">
        <v>973</v>
      </c>
      <c r="D218" s="92">
        <v>1004</v>
      </c>
      <c r="E218" s="85" t="s">
        <v>312</v>
      </c>
      <c r="F218" s="64">
        <v>598</v>
      </c>
      <c r="G218" s="84"/>
      <c r="H218" s="980">
        <v>5481.6</v>
      </c>
      <c r="I218" s="921">
        <v>0</v>
      </c>
      <c r="J218" s="1032">
        <f>SUM(H218:I218)</f>
        <v>5481.6</v>
      </c>
    </row>
    <row r="219" spans="1:10" ht="13.5" customHeight="1">
      <c r="A219" s="154"/>
      <c r="B219" s="294" t="s">
        <v>682</v>
      </c>
      <c r="C219" s="96"/>
      <c r="D219" s="92"/>
      <c r="E219" s="85"/>
      <c r="F219" s="64"/>
      <c r="G219" s="85"/>
      <c r="H219" s="978"/>
      <c r="I219" s="989"/>
      <c r="J219" s="13"/>
    </row>
    <row r="220" spans="1:10" ht="13.5" customHeight="1">
      <c r="A220" s="293"/>
      <c r="B220" s="294" t="s">
        <v>683</v>
      </c>
      <c r="C220" s="96"/>
      <c r="D220" s="92"/>
      <c r="E220" s="85"/>
      <c r="F220" s="64"/>
      <c r="G220" s="85"/>
      <c r="H220" s="978"/>
      <c r="I220" s="1007"/>
      <c r="J220" s="283"/>
    </row>
    <row r="221" spans="1:10" ht="13.5" customHeight="1">
      <c r="A221" s="154" t="s">
        <v>359</v>
      </c>
      <c r="B221" s="351" t="s">
        <v>221</v>
      </c>
      <c r="C221" s="138">
        <v>973</v>
      </c>
      <c r="D221" s="55">
        <v>1004</v>
      </c>
      <c r="E221" s="62" t="s">
        <v>312</v>
      </c>
      <c r="F221" s="62">
        <v>598</v>
      </c>
      <c r="G221" s="185">
        <v>262</v>
      </c>
      <c r="H221" s="955">
        <v>5481.6</v>
      </c>
      <c r="I221" s="989">
        <v>0</v>
      </c>
      <c r="J221" s="1120">
        <f>SUM(H221:I221)</f>
        <v>5481.6</v>
      </c>
    </row>
    <row r="222" spans="1:10" ht="13.5" customHeight="1">
      <c r="A222" s="355" t="s">
        <v>561</v>
      </c>
      <c r="B222" s="352" t="s">
        <v>373</v>
      </c>
      <c r="C222" s="14">
        <v>973</v>
      </c>
      <c r="D222" s="69">
        <v>1004</v>
      </c>
      <c r="E222" s="40" t="s">
        <v>313</v>
      </c>
      <c r="F222" s="69"/>
      <c r="G222" s="135"/>
      <c r="H222" s="956">
        <f>H223</f>
        <v>1029.7</v>
      </c>
      <c r="I222" s="916">
        <f>I223</f>
        <v>0</v>
      </c>
      <c r="J222" s="1002">
        <f>SUM(H222:I222)</f>
        <v>1029.7</v>
      </c>
    </row>
    <row r="223" spans="1:10" ht="13.5" customHeight="1">
      <c r="A223" s="1121" t="s">
        <v>620</v>
      </c>
      <c r="B223" s="295" t="s">
        <v>203</v>
      </c>
      <c r="C223" s="183">
        <v>973</v>
      </c>
      <c r="D223" s="28">
        <v>1004</v>
      </c>
      <c r="E223" s="32" t="s">
        <v>313</v>
      </c>
      <c r="F223" s="280">
        <v>598</v>
      </c>
      <c r="G223" s="28"/>
      <c r="H223" s="978">
        <f>H226</f>
        <v>1029.7</v>
      </c>
      <c r="I223" s="988">
        <f>I226</f>
        <v>0</v>
      </c>
      <c r="J223" s="1088">
        <f>SUM(H223:I223)</f>
        <v>1029.7</v>
      </c>
    </row>
    <row r="224" spans="1:10" ht="13.5" customHeight="1">
      <c r="A224" s="184"/>
      <c r="B224" s="296" t="s">
        <v>682</v>
      </c>
      <c r="C224" s="14"/>
      <c r="D224" s="135"/>
      <c r="E224" s="69"/>
      <c r="F224" s="275"/>
      <c r="G224" s="135"/>
      <c r="H224" s="946"/>
      <c r="I224" s="988"/>
      <c r="J224" s="13"/>
    </row>
    <row r="225" spans="1:10" ht="13.5" customHeight="1">
      <c r="A225" s="195"/>
      <c r="B225" s="297" t="s">
        <v>683</v>
      </c>
      <c r="C225" s="43"/>
      <c r="D225" s="281"/>
      <c r="E225" s="45"/>
      <c r="F225" s="279"/>
      <c r="G225" s="281"/>
      <c r="H225" s="943"/>
      <c r="I225" s="988"/>
      <c r="J225" s="13"/>
    </row>
    <row r="226" spans="1:10" s="490" customFormat="1" ht="13.5" customHeight="1">
      <c r="A226" s="71" t="s">
        <v>621</v>
      </c>
      <c r="B226" s="1053" t="s">
        <v>198</v>
      </c>
      <c r="C226" s="1054">
        <v>973</v>
      </c>
      <c r="D226" s="1052">
        <v>1004</v>
      </c>
      <c r="E226" s="1052" t="s">
        <v>313</v>
      </c>
      <c r="F226" s="1052">
        <v>598</v>
      </c>
      <c r="G226" s="1055">
        <v>226</v>
      </c>
      <c r="H226" s="1056">
        <v>1029.7</v>
      </c>
      <c r="I226" s="916">
        <v>0</v>
      </c>
      <c r="J226" s="992">
        <f>SUM(H226:I226)</f>
        <v>1029.7</v>
      </c>
    </row>
    <row r="227" spans="1:10" ht="13.5" customHeight="1">
      <c r="A227" s="79">
        <v>12</v>
      </c>
      <c r="B227" s="401" t="s">
        <v>148</v>
      </c>
      <c r="C227" s="164">
        <v>973</v>
      </c>
      <c r="D227" s="39" t="s">
        <v>477</v>
      </c>
      <c r="E227" s="300"/>
      <c r="F227" s="299"/>
      <c r="G227" s="321"/>
      <c r="H227" s="941">
        <f>H230</f>
        <v>100</v>
      </c>
      <c r="I227" s="916">
        <f>I230</f>
        <v>161</v>
      </c>
      <c r="J227" s="1002">
        <f>J228</f>
        <v>261</v>
      </c>
    </row>
    <row r="228" spans="1:10" ht="13.5" customHeight="1">
      <c r="A228" s="298" t="s">
        <v>229</v>
      </c>
      <c r="B228" s="402" t="s">
        <v>478</v>
      </c>
      <c r="C228" s="183">
        <v>973</v>
      </c>
      <c r="D228" s="51" t="s">
        <v>258</v>
      </c>
      <c r="E228" s="31"/>
      <c r="F228" s="300"/>
      <c r="G228" s="311"/>
      <c r="H228" s="941"/>
      <c r="I228" s="988"/>
      <c r="J228" s="1088">
        <f>J230</f>
        <v>261</v>
      </c>
    </row>
    <row r="229" spans="1:10" ht="13.5" customHeight="1">
      <c r="A229" s="73"/>
      <c r="B229" s="403" t="s">
        <v>479</v>
      </c>
      <c r="C229" s="288"/>
      <c r="D229" s="157"/>
      <c r="E229" s="344"/>
      <c r="F229" s="158"/>
      <c r="G229" s="345"/>
      <c r="H229" s="960"/>
      <c r="I229" s="988"/>
      <c r="J229" s="13"/>
    </row>
    <row r="230" spans="1:10" ht="13.5" customHeight="1">
      <c r="A230" s="398" t="s">
        <v>230</v>
      </c>
      <c r="B230" s="404" t="s">
        <v>149</v>
      </c>
      <c r="C230" s="67">
        <v>973</v>
      </c>
      <c r="D230" s="146" t="s">
        <v>258</v>
      </c>
      <c r="E230" s="92" t="s">
        <v>96</v>
      </c>
      <c r="F230" s="141"/>
      <c r="G230" s="332"/>
      <c r="H230" s="931">
        <f>H233</f>
        <v>100</v>
      </c>
      <c r="I230" s="994">
        <f>I233+I235</f>
        <v>161</v>
      </c>
      <c r="J230" s="1122">
        <f>SUM(H230:I230)</f>
        <v>261</v>
      </c>
    </row>
    <row r="231" spans="1:10" ht="13.5" customHeight="1">
      <c r="A231" s="298"/>
      <c r="B231" s="404" t="s">
        <v>300</v>
      </c>
      <c r="C231" s="67"/>
      <c r="D231" s="146"/>
      <c r="E231" s="92"/>
      <c r="F231" s="141"/>
      <c r="G231" s="143"/>
      <c r="H231" s="978"/>
      <c r="I231" s="988"/>
      <c r="J231" s="1110"/>
    </row>
    <row r="232" spans="1:10" ht="13.5" customHeight="1">
      <c r="A232" s="151"/>
      <c r="B232" s="404" t="s">
        <v>301</v>
      </c>
      <c r="C232" s="34"/>
      <c r="D232" s="258"/>
      <c r="E232" s="73"/>
      <c r="F232" s="152"/>
      <c r="G232" s="33"/>
      <c r="H232" s="932"/>
      <c r="I232" s="990"/>
      <c r="J232" s="1111"/>
    </row>
    <row r="233" spans="1:10" ht="13.5" customHeight="1">
      <c r="A233" s="1048" t="s">
        <v>497</v>
      </c>
      <c r="B233" s="78" t="s">
        <v>395</v>
      </c>
      <c r="C233" s="76">
        <v>973</v>
      </c>
      <c r="D233" s="298" t="s">
        <v>258</v>
      </c>
      <c r="E233" s="141" t="s">
        <v>96</v>
      </c>
      <c r="F233" s="92">
        <v>500</v>
      </c>
      <c r="G233" s="332"/>
      <c r="H233" s="1057">
        <f>H234</f>
        <v>100</v>
      </c>
      <c r="I233" s="1058">
        <v>0</v>
      </c>
      <c r="J233" s="1059">
        <f>SUM(H233:I233)</f>
        <v>100</v>
      </c>
    </row>
    <row r="234" spans="1:10" ht="13.5" customHeight="1">
      <c r="A234" s="62" t="s">
        <v>562</v>
      </c>
      <c r="B234" s="1368" t="s">
        <v>198</v>
      </c>
      <c r="C234" s="123">
        <v>973</v>
      </c>
      <c r="D234" s="150" t="s">
        <v>258</v>
      </c>
      <c r="E234" s="145" t="s">
        <v>96</v>
      </c>
      <c r="F234" s="50">
        <v>500</v>
      </c>
      <c r="G234" s="1023">
        <v>226</v>
      </c>
      <c r="H234" s="940">
        <v>100</v>
      </c>
      <c r="I234" s="916">
        <v>0</v>
      </c>
      <c r="J234" s="992">
        <f>SUM(H234:I234)</f>
        <v>100</v>
      </c>
    </row>
    <row r="235" spans="1:10" ht="13.5" customHeight="1">
      <c r="A235" s="62" t="s">
        <v>622</v>
      </c>
      <c r="B235" s="1006" t="s">
        <v>581</v>
      </c>
      <c r="C235" s="123">
        <v>973</v>
      </c>
      <c r="D235" s="150" t="s">
        <v>258</v>
      </c>
      <c r="E235" s="145" t="s">
        <v>96</v>
      </c>
      <c r="F235" s="153" t="s">
        <v>90</v>
      </c>
      <c r="G235" s="1024"/>
      <c r="H235" s="894">
        <v>0</v>
      </c>
      <c r="I235" s="916">
        <v>161</v>
      </c>
      <c r="J235" s="1060">
        <v>161</v>
      </c>
    </row>
    <row r="236" spans="1:10" ht="13.5" customHeight="1">
      <c r="A236" s="62" t="s">
        <v>623</v>
      </c>
      <c r="B236" s="1006" t="s">
        <v>582</v>
      </c>
      <c r="C236" s="123">
        <v>973</v>
      </c>
      <c r="D236" s="150" t="s">
        <v>258</v>
      </c>
      <c r="E236" s="145" t="s">
        <v>96</v>
      </c>
      <c r="F236" s="298" t="s">
        <v>90</v>
      </c>
      <c r="G236" s="332">
        <v>241</v>
      </c>
      <c r="H236" s="1022">
        <v>0</v>
      </c>
      <c r="I236" s="988">
        <v>161</v>
      </c>
      <c r="J236" s="989">
        <v>161</v>
      </c>
    </row>
    <row r="237" spans="1:10" ht="13.5" customHeight="1">
      <c r="A237" s="155" t="s">
        <v>179</v>
      </c>
      <c r="B237" s="254" t="s">
        <v>175</v>
      </c>
      <c r="C237" s="1025">
        <v>973</v>
      </c>
      <c r="D237" s="1026" t="s">
        <v>385</v>
      </c>
      <c r="E237" s="1027"/>
      <c r="F237" s="1026"/>
      <c r="G237" s="79" t="s">
        <v>7</v>
      </c>
      <c r="H237" s="903">
        <f>H238</f>
        <v>704.4</v>
      </c>
      <c r="I237" s="916">
        <f>I238</f>
        <v>0</v>
      </c>
      <c r="J237" s="1046">
        <f>J238</f>
        <v>704.4</v>
      </c>
    </row>
    <row r="238" spans="1:10" ht="13.5" customHeight="1">
      <c r="A238" s="150" t="s">
        <v>180</v>
      </c>
      <c r="B238" s="242" t="s">
        <v>216</v>
      </c>
      <c r="C238" s="67">
        <v>973</v>
      </c>
      <c r="D238" s="146" t="s">
        <v>385</v>
      </c>
      <c r="E238" s="92" t="s">
        <v>95</v>
      </c>
      <c r="F238" s="146"/>
      <c r="G238" s="143"/>
      <c r="H238" s="931">
        <f>H241</f>
        <v>704.4</v>
      </c>
      <c r="I238" s="988">
        <f>I241</f>
        <v>0</v>
      </c>
      <c r="J238" s="13">
        <f>J241</f>
        <v>704.4</v>
      </c>
    </row>
    <row r="239" spans="1:10" ht="13.5" customHeight="1">
      <c r="A239" s="298" t="s">
        <v>7</v>
      </c>
      <c r="B239" s="243" t="s">
        <v>338</v>
      </c>
      <c r="C239" s="67"/>
      <c r="D239" s="146"/>
      <c r="E239" s="92"/>
      <c r="F239" s="146"/>
      <c r="G239" s="143"/>
      <c r="H239" s="978"/>
      <c r="I239" s="988"/>
      <c r="J239" s="13"/>
    </row>
    <row r="240" spans="1:10" ht="13.5" customHeight="1">
      <c r="A240" s="298"/>
      <c r="B240" s="246" t="s">
        <v>217</v>
      </c>
      <c r="C240" s="34"/>
      <c r="D240" s="258"/>
      <c r="E240" s="73"/>
      <c r="F240" s="258"/>
      <c r="G240" s="142"/>
      <c r="H240" s="932"/>
      <c r="I240" s="988"/>
      <c r="J240" s="13"/>
    </row>
    <row r="241" spans="1:10" ht="13.5" customHeight="1">
      <c r="A241" s="150" t="s">
        <v>226</v>
      </c>
      <c r="B241" s="451" t="s">
        <v>395</v>
      </c>
      <c r="C241" s="78">
        <v>973</v>
      </c>
      <c r="D241" s="144" t="s">
        <v>385</v>
      </c>
      <c r="E241" s="50" t="s">
        <v>95</v>
      </c>
      <c r="F241" s="144">
        <v>500</v>
      </c>
      <c r="G241" s="56"/>
      <c r="H241" s="952">
        <f>H242</f>
        <v>704.4</v>
      </c>
      <c r="I241" s="994">
        <f>I242</f>
        <v>0</v>
      </c>
      <c r="J241" s="1123">
        <f>J242</f>
        <v>704.4</v>
      </c>
    </row>
    <row r="242" spans="1:10" s="490" customFormat="1" ht="13.5" customHeight="1">
      <c r="A242" s="1064" t="s">
        <v>227</v>
      </c>
      <c r="B242" s="1050" t="s">
        <v>198</v>
      </c>
      <c r="C242" s="1065">
        <v>973</v>
      </c>
      <c r="D242" s="1061" t="s">
        <v>385</v>
      </c>
      <c r="E242" s="1062" t="s">
        <v>95</v>
      </c>
      <c r="F242" s="1061">
        <v>500</v>
      </c>
      <c r="G242" s="1063">
        <v>226</v>
      </c>
      <c r="H242" s="1049">
        <f>750-45.6</f>
        <v>704.4</v>
      </c>
      <c r="I242" s="916">
        <v>0</v>
      </c>
      <c r="J242" s="916">
        <v>704.4</v>
      </c>
    </row>
    <row r="243" spans="1:10" ht="13.5" customHeight="1">
      <c r="A243" s="217"/>
      <c r="B243" s="282" t="s">
        <v>56</v>
      </c>
      <c r="C243" s="66"/>
      <c r="D243" s="79"/>
      <c r="E243" s="79"/>
      <c r="F243" s="995"/>
      <c r="G243" s="191"/>
      <c r="H243" s="982">
        <f>H10+H66+H73+H77+H91+H100+H105+H144+H165+H205+H227+H237</f>
        <v>79067</v>
      </c>
      <c r="I243" s="1037">
        <f>I10+I66+I73+I77+I91+I100+I105+I144+I165+I205+I227+I237</f>
        <v>-66.99999999999977</v>
      </c>
      <c r="J243" s="1002">
        <f>J10+J66+J73+J77+J91+J100+J105+J144+J165+J205+J227+J237</f>
        <v>78999.99999999999</v>
      </c>
    </row>
    <row r="244" spans="2:8" ht="13.5" customHeight="1">
      <c r="B244" s="241"/>
      <c r="C244" s="80"/>
      <c r="D244" s="81"/>
      <c r="E244" s="81"/>
      <c r="F244" s="81"/>
      <c r="G244" s="82"/>
      <c r="H244" s="895">
        <f>Дох_2012!F76</f>
        <v>74000</v>
      </c>
    </row>
    <row r="245" spans="2:8" ht="13.5" customHeight="1">
      <c r="B245" s="257" t="s">
        <v>269</v>
      </c>
      <c r="E245" s="310" t="s">
        <v>249</v>
      </c>
      <c r="F245" s="310"/>
      <c r="G245" s="82"/>
      <c r="H245" s="895">
        <f>H243-H244</f>
        <v>5067</v>
      </c>
    </row>
    <row r="246" spans="7:8" ht="13.5" customHeight="1">
      <c r="G246" s="310"/>
      <c r="H246" s="905"/>
    </row>
    <row r="247" ht="13.5" customHeight="1">
      <c r="H247" s="906"/>
    </row>
    <row r="248" ht="13.5" customHeight="1">
      <c r="H248" s="907"/>
    </row>
    <row r="249" ht="13.5" customHeight="1">
      <c r="H249" s="906"/>
    </row>
    <row r="250" ht="14.25">
      <c r="H250" s="906"/>
    </row>
    <row r="251" ht="14.25">
      <c r="H251" s="906"/>
    </row>
    <row r="252" ht="14.25">
      <c r="H252" s="906"/>
    </row>
    <row r="253" ht="14.25">
      <c r="H253" s="906"/>
    </row>
    <row r="254" ht="14.25">
      <c r="H254" s="906"/>
    </row>
    <row r="255" ht="14.25">
      <c r="H255" s="906"/>
    </row>
    <row r="256" ht="14.25">
      <c r="H256" s="906"/>
    </row>
  </sheetData>
  <mergeCells count="7">
    <mergeCell ref="B6:G6"/>
    <mergeCell ref="F7:H7"/>
    <mergeCell ref="B5:H5"/>
    <mergeCell ref="E1:J1"/>
    <mergeCell ref="E3:J3"/>
    <mergeCell ref="B7:E7"/>
    <mergeCell ref="E2:J2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5"/>
  <sheetViews>
    <sheetView workbookViewId="0" topLeftCell="A1">
      <selection activeCell="C196" sqref="C196"/>
    </sheetView>
  </sheetViews>
  <sheetFormatPr defaultColWidth="9.00390625" defaultRowHeight="12.75"/>
  <cols>
    <col min="1" max="1" width="5.875" style="0" customWidth="1"/>
    <col min="2" max="2" width="50.25390625" style="0" customWidth="1"/>
    <col min="3" max="3" width="4.875" style="91" customWidth="1"/>
    <col min="4" max="4" width="6.00390625" style="0" customWidth="1"/>
    <col min="5" max="5" width="7.125" style="0" customWidth="1"/>
    <col min="6" max="6" width="4.25390625" style="0" customWidth="1"/>
    <col min="7" max="7" width="4.875" style="0" customWidth="1"/>
    <col min="8" max="8" width="7.375" style="0" customWidth="1"/>
    <col min="9" max="9" width="8.625" style="0" customWidth="1"/>
  </cols>
  <sheetData>
    <row r="1" spans="2:9" ht="12.75">
      <c r="B1" s="309"/>
      <c r="E1" s="199"/>
      <c r="F1" s="1586" t="s">
        <v>575</v>
      </c>
      <c r="G1" s="1586"/>
      <c r="H1" s="1586"/>
      <c r="I1" s="1586"/>
    </row>
    <row r="2" spans="2:9" ht="12.75">
      <c r="B2" s="309"/>
      <c r="E2" s="199"/>
      <c r="F2" s="1586" t="s">
        <v>576</v>
      </c>
      <c r="G2" s="1586"/>
      <c r="H2" s="1586"/>
      <c r="I2" s="1586"/>
    </row>
    <row r="3" spans="2:9" ht="12.75">
      <c r="B3" s="309"/>
      <c r="E3" s="199"/>
      <c r="F3" s="1586" t="s">
        <v>636</v>
      </c>
      <c r="G3" s="1586"/>
      <c r="H3" s="1586"/>
      <c r="I3" s="1586"/>
    </row>
    <row r="4" spans="2:9" ht="12.75">
      <c r="B4" s="309"/>
      <c r="C4" s="1596"/>
      <c r="D4" s="1596"/>
      <c r="E4" s="1596"/>
      <c r="F4" s="1596"/>
      <c r="G4" s="1596"/>
      <c r="H4" s="1596"/>
      <c r="I4" s="1596"/>
    </row>
    <row r="5" ht="12.75">
      <c r="B5" s="309"/>
    </row>
    <row r="6" spans="1:8" ht="18">
      <c r="A6" s="23"/>
      <c r="B6" s="1570" t="s">
        <v>332</v>
      </c>
      <c r="C6" s="1570"/>
      <c r="D6" s="1570"/>
      <c r="E6" s="1570"/>
      <c r="F6" s="1570"/>
      <c r="G6" s="1570"/>
      <c r="H6" s="1570"/>
    </row>
    <row r="7" spans="1:8" ht="18">
      <c r="A7" s="23" t="s">
        <v>360</v>
      </c>
      <c r="B7" s="1570" t="s">
        <v>306</v>
      </c>
      <c r="C7" s="1570"/>
      <c r="D7" s="1570"/>
      <c r="E7" s="1570"/>
      <c r="F7" s="1570"/>
      <c r="G7" s="1570"/>
      <c r="H7" s="1570"/>
    </row>
    <row r="8" spans="1:9" ht="18">
      <c r="A8" s="23"/>
      <c r="B8" s="1594" t="s">
        <v>547</v>
      </c>
      <c r="C8" s="1594"/>
      <c r="D8" s="198"/>
      <c r="E8" s="198"/>
      <c r="F8" s="198"/>
      <c r="G8" s="198"/>
      <c r="H8" s="1595"/>
      <c r="I8" s="1595"/>
    </row>
    <row r="9" spans="1:7" ht="12.75">
      <c r="A9" s="23"/>
      <c r="B9" s="25"/>
      <c r="C9" s="25"/>
      <c r="D9" s="26"/>
      <c r="E9" s="27"/>
      <c r="F9" s="27"/>
      <c r="G9" s="27"/>
    </row>
    <row r="10" spans="1:9" ht="12.75">
      <c r="A10" s="602" t="s">
        <v>57</v>
      </c>
      <c r="B10" s="603" t="s">
        <v>58</v>
      </c>
      <c r="C10" s="604" t="s">
        <v>59</v>
      </c>
      <c r="D10" s="605" t="s">
        <v>1</v>
      </c>
      <c r="E10" s="605" t="s">
        <v>60</v>
      </c>
      <c r="F10" s="605" t="s">
        <v>1</v>
      </c>
      <c r="G10" s="602" t="s">
        <v>61</v>
      </c>
      <c r="H10" s="603" t="s">
        <v>2</v>
      </c>
      <c r="I10" s="603" t="s">
        <v>2</v>
      </c>
    </row>
    <row r="11" spans="1:9" ht="12.75">
      <c r="A11" s="1376" t="s">
        <v>62</v>
      </c>
      <c r="B11" s="1377"/>
      <c r="C11" s="24" t="s">
        <v>63</v>
      </c>
      <c r="D11" s="1378" t="s">
        <v>64</v>
      </c>
      <c r="E11" s="1378" t="s">
        <v>3</v>
      </c>
      <c r="F11" s="1378" t="s">
        <v>65</v>
      </c>
      <c r="G11" s="1376"/>
      <c r="H11" s="1379" t="s">
        <v>251</v>
      </c>
      <c r="I11" s="1379" t="s">
        <v>546</v>
      </c>
    </row>
    <row r="12" spans="1:9" ht="12.75">
      <c r="A12" s="609"/>
      <c r="B12" s="601" t="s">
        <v>252</v>
      </c>
      <c r="C12" s="1014"/>
      <c r="D12" s="609"/>
      <c r="E12" s="609"/>
      <c r="F12" s="609"/>
      <c r="G12" s="609"/>
      <c r="H12" s="611">
        <f>H13+H42</f>
        <v>12787.6</v>
      </c>
      <c r="I12" s="611">
        <f>I13+I42</f>
        <v>12787.6</v>
      </c>
    </row>
    <row r="13" spans="1:9" ht="12.75">
      <c r="A13" s="609"/>
      <c r="B13" s="610" t="s">
        <v>481</v>
      </c>
      <c r="C13" s="792"/>
      <c r="D13" s="609"/>
      <c r="E13" s="609"/>
      <c r="F13" s="609"/>
      <c r="G13" s="609"/>
      <c r="H13" s="611">
        <f>H14+H22</f>
        <v>4497.6</v>
      </c>
      <c r="I13" s="611">
        <f>I14+I22</f>
        <v>4497.6</v>
      </c>
    </row>
    <row r="14" spans="1:9" ht="12.75">
      <c r="A14" s="612" t="s">
        <v>4</v>
      </c>
      <c r="B14" s="583" t="s">
        <v>120</v>
      </c>
      <c r="C14" s="874">
        <v>887</v>
      </c>
      <c r="D14" s="613" t="s">
        <v>66</v>
      </c>
      <c r="E14" s="564"/>
      <c r="F14" s="613"/>
      <c r="G14" s="614"/>
      <c r="H14" s="615">
        <f>H17</f>
        <v>902.3</v>
      </c>
      <c r="I14" s="615">
        <f>I17</f>
        <v>902.3</v>
      </c>
    </row>
    <row r="15" spans="1:9" ht="12.75">
      <c r="A15" s="616"/>
      <c r="B15" s="107" t="s">
        <v>231</v>
      </c>
      <c r="C15" s="864"/>
      <c r="D15" s="170"/>
      <c r="E15" s="617"/>
      <c r="F15" s="170"/>
      <c r="G15" s="618"/>
      <c r="H15" s="619"/>
      <c r="I15" s="619"/>
    </row>
    <row r="16" spans="1:9" ht="12.75">
      <c r="A16" s="620"/>
      <c r="B16" s="585" t="s">
        <v>144</v>
      </c>
      <c r="C16" s="875"/>
      <c r="D16" s="621"/>
      <c r="E16" s="622"/>
      <c r="F16" s="621"/>
      <c r="G16" s="623"/>
      <c r="H16" s="624"/>
      <c r="I16" s="624"/>
    </row>
    <row r="17" spans="1:9" ht="12.75">
      <c r="A17" s="625" t="s">
        <v>6</v>
      </c>
      <c r="B17" s="107" t="s">
        <v>181</v>
      </c>
      <c r="C17" s="778">
        <v>887</v>
      </c>
      <c r="D17" s="626" t="s">
        <v>66</v>
      </c>
      <c r="E17" s="88" t="s">
        <v>67</v>
      </c>
      <c r="F17" s="626"/>
      <c r="G17" s="627"/>
      <c r="H17" s="628">
        <f>SUM(H20:H21)</f>
        <v>902.3</v>
      </c>
      <c r="I17" s="628">
        <f>SUM(I20:I21)</f>
        <v>902.3</v>
      </c>
    </row>
    <row r="18" spans="1:9" ht="14.25">
      <c r="A18" s="629" t="s">
        <v>121</v>
      </c>
      <c r="B18" s="630" t="s">
        <v>182</v>
      </c>
      <c r="C18" s="603">
        <v>887</v>
      </c>
      <c r="D18" s="631" t="s">
        <v>66</v>
      </c>
      <c r="E18" s="632" t="s">
        <v>67</v>
      </c>
      <c r="F18" s="631" t="s">
        <v>68</v>
      </c>
      <c r="G18" s="626"/>
      <c r="H18" s="633"/>
      <c r="I18" s="633"/>
    </row>
    <row r="19" spans="1:9" ht="14.25">
      <c r="A19" s="634"/>
      <c r="B19" s="635" t="s">
        <v>183</v>
      </c>
      <c r="C19" s="788"/>
      <c r="D19" s="636"/>
      <c r="E19" s="637"/>
      <c r="F19" s="636"/>
      <c r="G19" s="638"/>
      <c r="H19" s="639"/>
      <c r="I19" s="639"/>
    </row>
    <row r="20" spans="1:9" ht="14.25">
      <c r="A20" s="640" t="s">
        <v>122</v>
      </c>
      <c r="B20" s="641" t="s">
        <v>197</v>
      </c>
      <c r="C20" s="815">
        <v>887</v>
      </c>
      <c r="D20" s="637" t="s">
        <v>66</v>
      </c>
      <c r="E20" s="636" t="s">
        <v>67</v>
      </c>
      <c r="F20" s="637" t="s">
        <v>68</v>
      </c>
      <c r="G20" s="642" t="s">
        <v>69</v>
      </c>
      <c r="H20" s="643">
        <v>742.3</v>
      </c>
      <c r="I20" s="643">
        <v>742.3</v>
      </c>
    </row>
    <row r="21" spans="1:9" ht="14.25">
      <c r="A21" s="606" t="s">
        <v>123</v>
      </c>
      <c r="B21" s="644" t="s">
        <v>195</v>
      </c>
      <c r="C21" s="24">
        <v>887</v>
      </c>
      <c r="D21" s="645" t="s">
        <v>66</v>
      </c>
      <c r="E21" s="631" t="s">
        <v>67</v>
      </c>
      <c r="F21" s="645" t="s">
        <v>68</v>
      </c>
      <c r="G21" s="646" t="s">
        <v>70</v>
      </c>
      <c r="H21" s="647">
        <v>160</v>
      </c>
      <c r="I21" s="647">
        <v>160</v>
      </c>
    </row>
    <row r="22" spans="1:9" ht="12.75">
      <c r="A22" s="648" t="s">
        <v>10</v>
      </c>
      <c r="B22" s="596" t="s">
        <v>124</v>
      </c>
      <c r="C22" s="876">
        <v>887</v>
      </c>
      <c r="D22" s="649" t="s">
        <v>71</v>
      </c>
      <c r="E22" s="650"/>
      <c r="F22" s="649"/>
      <c r="G22" s="650"/>
      <c r="H22" s="651">
        <f>H26+H32</f>
        <v>3595.3</v>
      </c>
      <c r="I22" s="651">
        <f>I26+I32</f>
        <v>3595.3</v>
      </c>
    </row>
    <row r="23" spans="1:9" ht="12.75">
      <c r="A23" s="652"/>
      <c r="B23" s="594" t="s">
        <v>125</v>
      </c>
      <c r="C23" s="877"/>
      <c r="D23" s="653"/>
      <c r="E23" s="77"/>
      <c r="F23" s="653"/>
      <c r="G23" s="77"/>
      <c r="H23" s="654"/>
      <c r="I23" s="654"/>
    </row>
    <row r="24" spans="1:9" ht="12.75">
      <c r="A24" s="652"/>
      <c r="B24" s="594" t="s">
        <v>126</v>
      </c>
      <c r="C24" s="877"/>
      <c r="D24" s="653"/>
      <c r="E24" s="77"/>
      <c r="F24" s="653"/>
      <c r="G24" s="77"/>
      <c r="H24" s="654"/>
      <c r="I24" s="654"/>
    </row>
    <row r="25" spans="1:9" ht="12.75">
      <c r="A25" s="652"/>
      <c r="B25" s="594" t="s">
        <v>127</v>
      </c>
      <c r="C25" s="877"/>
      <c r="D25" s="653"/>
      <c r="E25" s="77"/>
      <c r="F25" s="653"/>
      <c r="G25" s="77"/>
      <c r="H25" s="654"/>
      <c r="I25" s="654"/>
    </row>
    <row r="26" spans="1:9" ht="15">
      <c r="A26" s="655" t="s">
        <v>74</v>
      </c>
      <c r="B26" s="656" t="s">
        <v>132</v>
      </c>
      <c r="C26" s="778">
        <v>887</v>
      </c>
      <c r="D26" s="657" t="s">
        <v>71</v>
      </c>
      <c r="E26" s="626" t="s">
        <v>131</v>
      </c>
      <c r="F26" s="657"/>
      <c r="G26" s="626"/>
      <c r="H26" s="658">
        <f>H27</f>
        <v>2606.6</v>
      </c>
      <c r="I26" s="658">
        <f>I27</f>
        <v>2606.6</v>
      </c>
    </row>
    <row r="27" spans="1:9" ht="14.25">
      <c r="A27" s="605" t="s">
        <v>133</v>
      </c>
      <c r="B27" s="630" t="s">
        <v>182</v>
      </c>
      <c r="C27" s="603">
        <v>887</v>
      </c>
      <c r="D27" s="631" t="s">
        <v>71</v>
      </c>
      <c r="E27" s="632" t="s">
        <v>131</v>
      </c>
      <c r="F27" s="631" t="s">
        <v>68</v>
      </c>
      <c r="G27" s="632"/>
      <c r="H27" s="659">
        <f>SUM(H29:H31)</f>
        <v>2606.6</v>
      </c>
      <c r="I27" s="659">
        <f>SUM(I29:I31)</f>
        <v>2606.6</v>
      </c>
    </row>
    <row r="28" spans="1:9" ht="14.25">
      <c r="A28" s="660"/>
      <c r="B28" s="635" t="s">
        <v>183</v>
      </c>
      <c r="C28" s="788"/>
      <c r="D28" s="636"/>
      <c r="E28" s="638"/>
      <c r="F28" s="661"/>
      <c r="G28" s="638"/>
      <c r="H28" s="639"/>
      <c r="I28" s="639"/>
    </row>
    <row r="29" spans="1:9" ht="14.25">
      <c r="A29" s="634" t="s">
        <v>238</v>
      </c>
      <c r="B29" s="641" t="s">
        <v>128</v>
      </c>
      <c r="C29" s="815">
        <v>887</v>
      </c>
      <c r="D29" s="637" t="s">
        <v>71</v>
      </c>
      <c r="E29" s="637" t="s">
        <v>131</v>
      </c>
      <c r="F29" s="637" t="s">
        <v>68</v>
      </c>
      <c r="G29" s="637" t="s">
        <v>69</v>
      </c>
      <c r="H29" s="662">
        <v>1903.9</v>
      </c>
      <c r="I29" s="662">
        <v>1903.9</v>
      </c>
    </row>
    <row r="30" spans="1:9" ht="14.25">
      <c r="A30" s="663" t="s">
        <v>185</v>
      </c>
      <c r="B30" s="644" t="s">
        <v>195</v>
      </c>
      <c r="C30" s="815">
        <v>887</v>
      </c>
      <c r="D30" s="637" t="s">
        <v>71</v>
      </c>
      <c r="E30" s="664" t="s">
        <v>131</v>
      </c>
      <c r="F30" s="664">
        <v>500</v>
      </c>
      <c r="G30" s="664">
        <v>213</v>
      </c>
      <c r="H30" s="665">
        <v>618.3</v>
      </c>
      <c r="I30" s="665">
        <v>618.3</v>
      </c>
    </row>
    <row r="31" spans="1:9" ht="14.25">
      <c r="A31" s="634" t="s">
        <v>186</v>
      </c>
      <c r="B31" s="644" t="s">
        <v>196</v>
      </c>
      <c r="C31" s="815">
        <v>887</v>
      </c>
      <c r="D31" s="666" t="s">
        <v>71</v>
      </c>
      <c r="E31" s="664" t="s">
        <v>131</v>
      </c>
      <c r="F31" s="667">
        <v>500</v>
      </c>
      <c r="G31" s="667">
        <v>222</v>
      </c>
      <c r="H31" s="668">
        <v>84.4</v>
      </c>
      <c r="I31" s="668">
        <v>84.4</v>
      </c>
    </row>
    <row r="32" spans="1:9" ht="12.75">
      <c r="A32" s="669" t="s">
        <v>75</v>
      </c>
      <c r="B32" s="583" t="s">
        <v>304</v>
      </c>
      <c r="C32" s="778">
        <v>887</v>
      </c>
      <c r="D32" s="657" t="s">
        <v>71</v>
      </c>
      <c r="E32" s="670" t="s">
        <v>335</v>
      </c>
      <c r="F32" s="671"/>
      <c r="G32" s="605"/>
      <c r="H32" s="615">
        <f>H34</f>
        <v>988.7</v>
      </c>
      <c r="I32" s="615">
        <f>I34</f>
        <v>988.7</v>
      </c>
    </row>
    <row r="33" spans="1:9" ht="12.75">
      <c r="A33" s="672"/>
      <c r="B33" s="585" t="s">
        <v>305</v>
      </c>
      <c r="C33" s="780"/>
      <c r="D33" s="661"/>
      <c r="E33" s="673"/>
      <c r="F33" s="674"/>
      <c r="G33" s="660"/>
      <c r="H33" s="675"/>
      <c r="I33" s="675"/>
    </row>
    <row r="34" spans="1:9" ht="14.25">
      <c r="A34" s="676" t="s">
        <v>134</v>
      </c>
      <c r="B34" s="630" t="s">
        <v>182</v>
      </c>
      <c r="C34" s="608">
        <v>887</v>
      </c>
      <c r="D34" s="65" t="s">
        <v>71</v>
      </c>
      <c r="E34" s="607" t="s">
        <v>336</v>
      </c>
      <c r="F34" s="85">
        <v>500</v>
      </c>
      <c r="G34" s="607"/>
      <c r="H34" s="677">
        <f>SUM(H36:H39)</f>
        <v>988.7</v>
      </c>
      <c r="I34" s="677">
        <f>SUM(I36:I39)</f>
        <v>988.7</v>
      </c>
    </row>
    <row r="35" spans="1:9" ht="14.25">
      <c r="A35" s="676"/>
      <c r="B35" s="243" t="s">
        <v>183</v>
      </c>
      <c r="C35" s="608"/>
      <c r="D35" s="65"/>
      <c r="E35" s="607"/>
      <c r="F35" s="85"/>
      <c r="G35" s="607"/>
      <c r="H35" s="677"/>
      <c r="I35" s="677"/>
    </row>
    <row r="36" spans="1:9" ht="14.25">
      <c r="A36" s="663" t="s">
        <v>232</v>
      </c>
      <c r="B36" s="644" t="s">
        <v>128</v>
      </c>
      <c r="C36" s="792">
        <v>887</v>
      </c>
      <c r="D36" s="666" t="s">
        <v>71</v>
      </c>
      <c r="E36" s="609" t="s">
        <v>336</v>
      </c>
      <c r="F36" s="666" t="s">
        <v>68</v>
      </c>
      <c r="G36" s="666" t="s">
        <v>69</v>
      </c>
      <c r="H36" s="678">
        <v>615</v>
      </c>
      <c r="I36" s="678">
        <v>615</v>
      </c>
    </row>
    <row r="37" spans="1:9" ht="14.25">
      <c r="A37" s="605" t="s">
        <v>187</v>
      </c>
      <c r="B37" s="243" t="s">
        <v>129</v>
      </c>
      <c r="C37" s="603">
        <v>887</v>
      </c>
      <c r="D37" s="631" t="s">
        <v>71</v>
      </c>
      <c r="E37" s="679" t="s">
        <v>337</v>
      </c>
      <c r="F37" s="680">
        <v>500</v>
      </c>
      <c r="G37" s="679">
        <v>212</v>
      </c>
      <c r="H37" s="681">
        <v>214.1</v>
      </c>
      <c r="I37" s="681">
        <v>214.1</v>
      </c>
    </row>
    <row r="38" spans="1:9" ht="14.25">
      <c r="A38" s="682"/>
      <c r="B38" s="635" t="s">
        <v>130</v>
      </c>
      <c r="C38" s="788"/>
      <c r="D38" s="636"/>
      <c r="E38" s="664"/>
      <c r="F38" s="683"/>
      <c r="G38" s="664"/>
      <c r="H38" s="684"/>
      <c r="I38" s="684"/>
    </row>
    <row r="39" spans="1:9" ht="14.25">
      <c r="A39" s="676" t="s">
        <v>233</v>
      </c>
      <c r="B39" s="685" t="s">
        <v>195</v>
      </c>
      <c r="C39" s="603">
        <v>887</v>
      </c>
      <c r="D39" s="632" t="s">
        <v>71</v>
      </c>
      <c r="E39" s="607" t="s">
        <v>336</v>
      </c>
      <c r="F39" s="632" t="s">
        <v>68</v>
      </c>
      <c r="G39" s="632" t="s">
        <v>70</v>
      </c>
      <c r="H39" s="686">
        <v>159.6</v>
      </c>
      <c r="I39" s="686">
        <v>159.6</v>
      </c>
    </row>
    <row r="40" spans="1:9" ht="12.75">
      <c r="A40" s="687"/>
      <c r="B40" s="593" t="s">
        <v>482</v>
      </c>
      <c r="C40" s="604"/>
      <c r="D40" s="632"/>
      <c r="E40" s="671"/>
      <c r="F40" s="632"/>
      <c r="G40" s="631"/>
      <c r="H40" s="686"/>
      <c r="I40" s="688"/>
    </row>
    <row r="41" spans="1:9" ht="12.75">
      <c r="A41" s="689"/>
      <c r="B41" s="588" t="s">
        <v>483</v>
      </c>
      <c r="C41" s="815"/>
      <c r="D41" s="637"/>
      <c r="E41" s="674"/>
      <c r="F41" s="637"/>
      <c r="G41" s="636"/>
      <c r="H41" s="665"/>
      <c r="I41" s="675"/>
    </row>
    <row r="42" spans="1:9" ht="12.75">
      <c r="A42" s="652" t="s">
        <v>15</v>
      </c>
      <c r="B42" s="107" t="s">
        <v>150</v>
      </c>
      <c r="C42" s="878" t="s">
        <v>167</v>
      </c>
      <c r="D42" s="88" t="s">
        <v>73</v>
      </c>
      <c r="E42" s="690"/>
      <c r="F42" s="116"/>
      <c r="G42" s="690"/>
      <c r="H42" s="691">
        <f>H46+H51</f>
        <v>8290</v>
      </c>
      <c r="I42" s="691">
        <f>I46+I51</f>
        <v>8290</v>
      </c>
    </row>
    <row r="43" spans="1:9" ht="12.75">
      <c r="A43" s="652"/>
      <c r="B43" s="107" t="s">
        <v>152</v>
      </c>
      <c r="C43" s="608"/>
      <c r="D43" s="65"/>
      <c r="E43" s="690"/>
      <c r="F43" s="116"/>
      <c r="G43" s="690"/>
      <c r="H43" s="692"/>
      <c r="I43" s="692"/>
    </row>
    <row r="44" spans="1:9" ht="12.75">
      <c r="A44" s="652"/>
      <c r="B44" s="107" t="s">
        <v>153</v>
      </c>
      <c r="C44" s="608"/>
      <c r="D44" s="65"/>
      <c r="E44" s="690"/>
      <c r="F44" s="116"/>
      <c r="G44" s="690"/>
      <c r="H44" s="692"/>
      <c r="I44" s="692"/>
    </row>
    <row r="45" spans="1:9" ht="12.75">
      <c r="A45" s="693"/>
      <c r="B45" s="585" t="s">
        <v>151</v>
      </c>
      <c r="C45" s="788"/>
      <c r="D45" s="636"/>
      <c r="E45" s="664"/>
      <c r="F45" s="683"/>
      <c r="G45" s="664"/>
      <c r="H45" s="684"/>
      <c r="I45" s="684"/>
    </row>
    <row r="46" spans="1:9" ht="12.75">
      <c r="A46" s="694" t="s">
        <v>83</v>
      </c>
      <c r="B46" s="594" t="s">
        <v>115</v>
      </c>
      <c r="C46" s="780">
        <v>973</v>
      </c>
      <c r="D46" s="695" t="s">
        <v>73</v>
      </c>
      <c r="E46" s="696" t="s">
        <v>78</v>
      </c>
      <c r="F46" s="696"/>
      <c r="G46" s="695"/>
      <c r="H46" s="697">
        <f>SUM(H49:H50)</f>
        <v>902.3</v>
      </c>
      <c r="I46" s="697">
        <f>SUM(I49:I50)</f>
        <v>902.3</v>
      </c>
    </row>
    <row r="47" spans="1:9" ht="14.25">
      <c r="A47" s="698" t="s">
        <v>188</v>
      </c>
      <c r="B47" s="630" t="s">
        <v>182</v>
      </c>
      <c r="C47" s="603">
        <v>973</v>
      </c>
      <c r="D47" s="631" t="s">
        <v>73</v>
      </c>
      <c r="E47" s="679" t="s">
        <v>78</v>
      </c>
      <c r="F47" s="680">
        <v>500</v>
      </c>
      <c r="G47" s="632"/>
      <c r="H47" s="681">
        <f>SUM(H49:H50)</f>
        <v>902.3</v>
      </c>
      <c r="I47" s="681">
        <f>SUM(I49:I50)</f>
        <v>902.3</v>
      </c>
    </row>
    <row r="48" spans="1:9" ht="14.25">
      <c r="A48" s="699"/>
      <c r="B48" s="635" t="s">
        <v>183</v>
      </c>
      <c r="C48" s="788"/>
      <c r="D48" s="636"/>
      <c r="E48" s="664"/>
      <c r="F48" s="683"/>
      <c r="G48" s="637"/>
      <c r="H48" s="684"/>
      <c r="I48" s="684"/>
    </row>
    <row r="49" spans="1:9" ht="14.25">
      <c r="A49" s="700" t="s">
        <v>189</v>
      </c>
      <c r="B49" s="701" t="s">
        <v>128</v>
      </c>
      <c r="C49" s="815">
        <v>973</v>
      </c>
      <c r="D49" s="637" t="s">
        <v>73</v>
      </c>
      <c r="E49" s="664" t="s">
        <v>78</v>
      </c>
      <c r="F49" s="664">
        <v>500</v>
      </c>
      <c r="G49" s="664">
        <v>211</v>
      </c>
      <c r="H49" s="702">
        <v>742.3</v>
      </c>
      <c r="I49" s="702">
        <v>742.3</v>
      </c>
    </row>
    <row r="50" spans="1:9" ht="14.25">
      <c r="A50" s="703" t="s">
        <v>190</v>
      </c>
      <c r="B50" s="644" t="s">
        <v>195</v>
      </c>
      <c r="C50" s="823">
        <v>973</v>
      </c>
      <c r="D50" s="666" t="s">
        <v>73</v>
      </c>
      <c r="E50" s="667" t="s">
        <v>78</v>
      </c>
      <c r="F50" s="667">
        <v>500</v>
      </c>
      <c r="G50" s="667">
        <v>213</v>
      </c>
      <c r="H50" s="678">
        <v>160</v>
      </c>
      <c r="I50" s="678">
        <v>160</v>
      </c>
    </row>
    <row r="51" spans="1:9" ht="15">
      <c r="A51" s="704" t="s">
        <v>191</v>
      </c>
      <c r="B51" s="705" t="s">
        <v>132</v>
      </c>
      <c r="C51" s="879">
        <v>973</v>
      </c>
      <c r="D51" s="695" t="s">
        <v>73</v>
      </c>
      <c r="E51" s="695" t="s">
        <v>72</v>
      </c>
      <c r="F51" s="704"/>
      <c r="G51" s="704"/>
      <c r="H51" s="706">
        <f>SUM(H54:H64)</f>
        <v>7387.7</v>
      </c>
      <c r="I51" s="706">
        <f>SUM(I54:I64)</f>
        <v>7387.7</v>
      </c>
    </row>
    <row r="52" spans="1:9" ht="14.25">
      <c r="A52" s="605" t="s">
        <v>192</v>
      </c>
      <c r="B52" s="630" t="s">
        <v>182</v>
      </c>
      <c r="C52" s="778">
        <v>973</v>
      </c>
      <c r="D52" s="657" t="s">
        <v>73</v>
      </c>
      <c r="E52" s="626" t="s">
        <v>72</v>
      </c>
      <c r="F52" s="707">
        <v>500</v>
      </c>
      <c r="G52" s="655"/>
      <c r="H52" s="658"/>
      <c r="I52" s="658"/>
    </row>
    <row r="53" spans="1:9" ht="14.25">
      <c r="A53" s="660"/>
      <c r="B53" s="635" t="s">
        <v>183</v>
      </c>
      <c r="C53" s="788"/>
      <c r="D53" s="661"/>
      <c r="E53" s="638"/>
      <c r="F53" s="708"/>
      <c r="G53" s="673"/>
      <c r="H53" s="709"/>
      <c r="I53" s="709"/>
    </row>
    <row r="54" spans="1:9" ht="14.25">
      <c r="A54" s="710" t="s">
        <v>193</v>
      </c>
      <c r="B54" s="641" t="s">
        <v>197</v>
      </c>
      <c r="C54" s="815">
        <v>973</v>
      </c>
      <c r="D54" s="637" t="s">
        <v>73</v>
      </c>
      <c r="E54" s="664" t="s">
        <v>314</v>
      </c>
      <c r="F54" s="664">
        <v>500</v>
      </c>
      <c r="G54" s="664">
        <v>211</v>
      </c>
      <c r="H54" s="643">
        <v>3977.8</v>
      </c>
      <c r="I54" s="643">
        <v>3977.8</v>
      </c>
    </row>
    <row r="55" spans="1:9" ht="14.25">
      <c r="A55" s="711" t="s">
        <v>194</v>
      </c>
      <c r="B55" s="644" t="s">
        <v>195</v>
      </c>
      <c r="C55" s="815">
        <v>973</v>
      </c>
      <c r="D55" s="666" t="s">
        <v>73</v>
      </c>
      <c r="E55" s="667" t="str">
        <f aca="true" t="shared" si="0" ref="E55:E64">E54</f>
        <v>002 06 01</v>
      </c>
      <c r="F55" s="667">
        <v>500</v>
      </c>
      <c r="G55" s="667">
        <v>213</v>
      </c>
      <c r="H55" s="678">
        <v>1301</v>
      </c>
      <c r="I55" s="678">
        <v>1301</v>
      </c>
    </row>
    <row r="56" spans="1:9" ht="14.25">
      <c r="A56" s="712" t="s">
        <v>315</v>
      </c>
      <c r="B56" s="644" t="s">
        <v>199</v>
      </c>
      <c r="C56" s="815">
        <v>973</v>
      </c>
      <c r="D56" s="666" t="s">
        <v>73</v>
      </c>
      <c r="E56" s="667" t="str">
        <f t="shared" si="0"/>
        <v>002 06 01</v>
      </c>
      <c r="F56" s="667">
        <v>500</v>
      </c>
      <c r="G56" s="667">
        <v>221</v>
      </c>
      <c r="H56" s="678">
        <v>105.5</v>
      </c>
      <c r="I56" s="678">
        <v>105.5</v>
      </c>
    </row>
    <row r="57" spans="1:9" ht="14.25">
      <c r="A57" s="703" t="s">
        <v>316</v>
      </c>
      <c r="B57" s="685" t="s">
        <v>200</v>
      </c>
      <c r="C57" s="815">
        <v>973</v>
      </c>
      <c r="D57" s="631" t="s">
        <v>73</v>
      </c>
      <c r="E57" s="667" t="str">
        <f t="shared" si="0"/>
        <v>002 06 01</v>
      </c>
      <c r="F57" s="667">
        <v>500</v>
      </c>
      <c r="G57" s="667">
        <v>222</v>
      </c>
      <c r="H57" s="678">
        <v>105.5</v>
      </c>
      <c r="I57" s="678">
        <v>105.5</v>
      </c>
    </row>
    <row r="58" spans="1:9" ht="14.25">
      <c r="A58" s="713" t="s">
        <v>317</v>
      </c>
      <c r="B58" s="644" t="s">
        <v>196</v>
      </c>
      <c r="C58" s="815">
        <v>973</v>
      </c>
      <c r="D58" s="631" t="s">
        <v>73</v>
      </c>
      <c r="E58" s="667" t="str">
        <f t="shared" si="0"/>
        <v>002 06 01</v>
      </c>
      <c r="F58" s="667">
        <v>500</v>
      </c>
      <c r="G58" s="667">
        <v>222</v>
      </c>
      <c r="H58" s="678">
        <v>105.5</v>
      </c>
      <c r="I58" s="678">
        <v>105.5</v>
      </c>
    </row>
    <row r="59" spans="1:9" ht="14.25">
      <c r="A59" s="703" t="s">
        <v>318</v>
      </c>
      <c r="B59" s="644" t="s">
        <v>201</v>
      </c>
      <c r="C59" s="815">
        <v>973</v>
      </c>
      <c r="D59" s="666" t="s">
        <v>73</v>
      </c>
      <c r="E59" s="667" t="str">
        <f t="shared" si="0"/>
        <v>002 06 01</v>
      </c>
      <c r="F59" s="667">
        <v>500</v>
      </c>
      <c r="G59" s="667">
        <v>223</v>
      </c>
      <c r="H59" s="678">
        <v>211</v>
      </c>
      <c r="I59" s="678">
        <v>211</v>
      </c>
    </row>
    <row r="60" spans="1:9" ht="14.25">
      <c r="A60" s="714" t="s">
        <v>319</v>
      </c>
      <c r="B60" s="644" t="s">
        <v>202</v>
      </c>
      <c r="C60" s="815">
        <v>973</v>
      </c>
      <c r="D60" s="666" t="s">
        <v>73</v>
      </c>
      <c r="E60" s="667" t="str">
        <f t="shared" si="0"/>
        <v>002 06 01</v>
      </c>
      <c r="F60" s="667">
        <v>500</v>
      </c>
      <c r="G60" s="667">
        <v>225</v>
      </c>
      <c r="H60" s="678">
        <v>316.5</v>
      </c>
      <c r="I60" s="678">
        <v>316.5</v>
      </c>
    </row>
    <row r="61" spans="1:9" ht="14.25">
      <c r="A61" s="714" t="s">
        <v>320</v>
      </c>
      <c r="B61" s="644" t="s">
        <v>198</v>
      </c>
      <c r="C61" s="815">
        <v>973</v>
      </c>
      <c r="D61" s="666" t="s">
        <v>73</v>
      </c>
      <c r="E61" s="667" t="str">
        <f t="shared" si="0"/>
        <v>002 06 01</v>
      </c>
      <c r="F61" s="667">
        <v>500</v>
      </c>
      <c r="G61" s="667">
        <v>226</v>
      </c>
      <c r="H61" s="678">
        <v>420.9</v>
      </c>
      <c r="I61" s="678">
        <v>420.9</v>
      </c>
    </row>
    <row r="62" spans="1:9" ht="14.25">
      <c r="A62" s="715" t="s">
        <v>321</v>
      </c>
      <c r="B62" s="685" t="s">
        <v>76</v>
      </c>
      <c r="C62" s="824">
        <v>973</v>
      </c>
      <c r="D62" s="666" t="s">
        <v>73</v>
      </c>
      <c r="E62" s="667" t="str">
        <f t="shared" si="0"/>
        <v>002 06 01</v>
      </c>
      <c r="F62" s="667">
        <v>500</v>
      </c>
      <c r="G62" s="667">
        <v>290</v>
      </c>
      <c r="H62" s="678">
        <v>316.5</v>
      </c>
      <c r="I62" s="678">
        <v>316.5</v>
      </c>
    </row>
    <row r="63" spans="1:9" ht="14.25">
      <c r="A63" s="1380" t="s">
        <v>684</v>
      </c>
      <c r="B63" s="685" t="s">
        <v>77</v>
      </c>
      <c r="C63" s="815">
        <v>973</v>
      </c>
      <c r="D63" s="632" t="s">
        <v>73</v>
      </c>
      <c r="E63" s="667" t="str">
        <f t="shared" si="0"/>
        <v>002 06 01</v>
      </c>
      <c r="F63" s="667">
        <v>500</v>
      </c>
      <c r="G63" s="667">
        <v>310</v>
      </c>
      <c r="H63" s="678">
        <v>211</v>
      </c>
      <c r="I63" s="678">
        <v>211</v>
      </c>
    </row>
    <row r="64" spans="1:9" ht="14.25">
      <c r="A64" s="1381" t="s">
        <v>323</v>
      </c>
      <c r="B64" s="644" t="s">
        <v>114</v>
      </c>
      <c r="C64" s="815">
        <v>973</v>
      </c>
      <c r="D64" s="632" t="s">
        <v>73</v>
      </c>
      <c r="E64" s="667" t="str">
        <f t="shared" si="0"/>
        <v>002 06 01</v>
      </c>
      <c r="F64" s="667">
        <v>500</v>
      </c>
      <c r="G64" s="667">
        <v>340</v>
      </c>
      <c r="H64" s="678">
        <v>316.5</v>
      </c>
      <c r="I64" s="678">
        <v>316.5</v>
      </c>
    </row>
    <row r="65" spans="1:9" ht="12.75">
      <c r="A65" s="716" t="s">
        <v>350</v>
      </c>
      <c r="B65" s="572" t="s">
        <v>260</v>
      </c>
      <c r="C65" s="880">
        <v>973</v>
      </c>
      <c r="D65" s="717" t="s">
        <v>73</v>
      </c>
      <c r="E65" s="631" t="s">
        <v>314</v>
      </c>
      <c r="F65" s="679">
        <v>500</v>
      </c>
      <c r="G65" s="680">
        <v>290</v>
      </c>
      <c r="H65" s="718">
        <v>67.1</v>
      </c>
      <c r="I65" s="718">
        <v>67.1</v>
      </c>
    </row>
    <row r="66" spans="1:9" ht="12.75">
      <c r="A66" s="719"/>
      <c r="B66" s="568" t="s">
        <v>262</v>
      </c>
      <c r="C66" s="881"/>
      <c r="D66" s="720"/>
      <c r="E66" s="65"/>
      <c r="F66" s="690"/>
      <c r="G66" s="116"/>
      <c r="H66" s="721"/>
      <c r="I66" s="721"/>
    </row>
    <row r="67" spans="1:9" ht="12.75">
      <c r="A67" s="719"/>
      <c r="B67" s="568" t="s">
        <v>263</v>
      </c>
      <c r="C67" s="881"/>
      <c r="D67" s="720"/>
      <c r="E67" s="65"/>
      <c r="F67" s="690"/>
      <c r="G67" s="116"/>
      <c r="H67" s="721"/>
      <c r="I67" s="721"/>
    </row>
    <row r="68" spans="1:9" ht="12.75">
      <c r="A68" s="722"/>
      <c r="B68" s="597" t="s">
        <v>261</v>
      </c>
      <c r="C68" s="882"/>
      <c r="D68" s="724"/>
      <c r="E68" s="636"/>
      <c r="F68" s="664"/>
      <c r="G68" s="683"/>
      <c r="H68" s="702"/>
      <c r="I68" s="702"/>
    </row>
    <row r="69" spans="1:9" ht="12.75">
      <c r="A69" s="725" t="s">
        <v>17</v>
      </c>
      <c r="B69" s="726" t="s">
        <v>206</v>
      </c>
      <c r="C69" s="783">
        <v>973</v>
      </c>
      <c r="D69" s="727" t="s">
        <v>254</v>
      </c>
      <c r="E69" s="727"/>
      <c r="F69" s="728"/>
      <c r="G69" s="729"/>
      <c r="H69" s="730">
        <f>H70</f>
        <v>2437.2</v>
      </c>
      <c r="I69" s="730">
        <f>I70</f>
        <v>2502</v>
      </c>
    </row>
    <row r="70" spans="1:9" ht="12.75">
      <c r="A70" s="731" t="s">
        <v>21</v>
      </c>
      <c r="B70" s="601" t="s">
        <v>207</v>
      </c>
      <c r="C70" s="883">
        <v>973</v>
      </c>
      <c r="D70" s="727" t="s">
        <v>254</v>
      </c>
      <c r="E70" s="727" t="s">
        <v>208</v>
      </c>
      <c r="F70" s="727"/>
      <c r="G70" s="728"/>
      <c r="H70" s="730">
        <f>H71</f>
        <v>2437.2</v>
      </c>
      <c r="I70" s="730">
        <f>I71</f>
        <v>2502</v>
      </c>
    </row>
    <row r="71" spans="1:9" ht="14.25">
      <c r="A71" s="663" t="s">
        <v>326</v>
      </c>
      <c r="B71" s="630" t="s">
        <v>76</v>
      </c>
      <c r="C71" s="884" t="s">
        <v>167</v>
      </c>
      <c r="D71" s="666" t="s">
        <v>254</v>
      </c>
      <c r="E71" s="666" t="s">
        <v>208</v>
      </c>
      <c r="F71" s="732" t="s">
        <v>79</v>
      </c>
      <c r="G71" s="632" t="s">
        <v>241</v>
      </c>
      <c r="H71" s="681">
        <v>2437.2</v>
      </c>
      <c r="I71" s="681">
        <v>2502</v>
      </c>
    </row>
    <row r="72" spans="1:9" ht="12.75">
      <c r="A72" s="1382" t="s">
        <v>32</v>
      </c>
      <c r="B72" s="1383" t="s">
        <v>209</v>
      </c>
      <c r="C72" s="1384" t="s">
        <v>167</v>
      </c>
      <c r="D72" s="1385" t="s">
        <v>253</v>
      </c>
      <c r="E72" s="1386"/>
      <c r="F72" s="1387"/>
      <c r="G72" s="1386"/>
      <c r="H72" s="1388">
        <f>SUM(H75+H82)</f>
        <v>596.4</v>
      </c>
      <c r="I72" s="1388">
        <v>596.4</v>
      </c>
    </row>
    <row r="73" spans="1:9" ht="15">
      <c r="A73" s="1397" t="s">
        <v>35</v>
      </c>
      <c r="B73" s="1408" t="s">
        <v>462</v>
      </c>
      <c r="C73" s="1399" t="s">
        <v>167</v>
      </c>
      <c r="D73" s="1228" t="s">
        <v>253</v>
      </c>
      <c r="E73" s="1400" t="s">
        <v>464</v>
      </c>
      <c r="F73" s="1411"/>
      <c r="G73" s="1400"/>
      <c r="H73" s="1412">
        <v>596.4</v>
      </c>
      <c r="I73" s="1403">
        <v>596.4</v>
      </c>
    </row>
    <row r="74" spans="1:9" ht="15">
      <c r="A74" s="1413"/>
      <c r="B74" s="1414" t="s">
        <v>463</v>
      </c>
      <c r="C74" s="1394"/>
      <c r="D74" s="1415"/>
      <c r="E74" s="1396"/>
      <c r="F74" s="1416"/>
      <c r="G74" s="1396"/>
      <c r="H74" s="1417"/>
      <c r="I74" s="1418"/>
    </row>
    <row r="75" spans="1:9" ht="12.75">
      <c r="A75" s="1421" t="s">
        <v>465</v>
      </c>
      <c r="B75" s="1398" t="s">
        <v>466</v>
      </c>
      <c r="C75" s="1424" t="s">
        <v>167</v>
      </c>
      <c r="D75" s="1400" t="s">
        <v>253</v>
      </c>
      <c r="E75" s="1228" t="s">
        <v>361</v>
      </c>
      <c r="F75" s="1419"/>
      <c r="G75" s="1228"/>
      <c r="H75" s="1420">
        <v>107.1</v>
      </c>
      <c r="I75" s="1429">
        <v>107.1</v>
      </c>
    </row>
    <row r="76" spans="1:9" ht="15">
      <c r="A76" s="1422"/>
      <c r="B76" s="1390" t="s">
        <v>467</v>
      </c>
      <c r="C76" s="1425"/>
      <c r="D76" s="1396"/>
      <c r="E76" s="1427"/>
      <c r="F76" s="1391"/>
      <c r="G76" s="1427"/>
      <c r="H76" s="1392"/>
      <c r="I76" s="1253"/>
    </row>
    <row r="77" spans="1:9" ht="15">
      <c r="A77" s="1423"/>
      <c r="B77" s="1404" t="s">
        <v>468</v>
      </c>
      <c r="C77" s="1426"/>
      <c r="D77" s="1405"/>
      <c r="E77" s="1428"/>
      <c r="F77" s="1406"/>
      <c r="G77" s="1428"/>
      <c r="H77" s="1407"/>
      <c r="I77" s="1430"/>
    </row>
    <row r="78" spans="1:9" ht="14.25">
      <c r="A78" s="1431" t="s">
        <v>592</v>
      </c>
      <c r="B78" s="1261" t="s">
        <v>395</v>
      </c>
      <c r="C78" s="1424" t="s">
        <v>167</v>
      </c>
      <c r="D78" s="1400" t="s">
        <v>253</v>
      </c>
      <c r="E78" s="1228" t="s">
        <v>361</v>
      </c>
      <c r="F78" s="1419" t="s">
        <v>68</v>
      </c>
      <c r="G78" s="774"/>
      <c r="H78" s="1432">
        <f>H79</f>
        <v>107.1</v>
      </c>
      <c r="I78" s="1433">
        <f>I79</f>
        <v>107.1</v>
      </c>
    </row>
    <row r="79" spans="1:9" ht="14.25">
      <c r="A79" s="1434" t="s">
        <v>593</v>
      </c>
      <c r="B79" s="1435" t="s">
        <v>198</v>
      </c>
      <c r="C79" s="792">
        <v>973</v>
      </c>
      <c r="D79" s="666" t="s">
        <v>253</v>
      </c>
      <c r="E79" s="666" t="s">
        <v>361</v>
      </c>
      <c r="F79" s="1437" t="s">
        <v>68</v>
      </c>
      <c r="G79" s="1228" t="s">
        <v>381</v>
      </c>
      <c r="H79" s="1438">
        <v>107.1</v>
      </c>
      <c r="I79" s="1439">
        <v>107.1</v>
      </c>
    </row>
    <row r="80" spans="1:9" ht="15">
      <c r="A80" s="1446" t="s">
        <v>471</v>
      </c>
      <c r="B80" s="1398" t="s">
        <v>577</v>
      </c>
      <c r="C80" s="1442">
        <v>973</v>
      </c>
      <c r="D80" s="1389" t="s">
        <v>253</v>
      </c>
      <c r="E80" s="1235" t="s">
        <v>135</v>
      </c>
      <c r="F80" s="1401"/>
      <c r="G80" s="1386"/>
      <c r="H80" s="1402">
        <f>H82</f>
        <v>489.3</v>
      </c>
      <c r="I80" s="1429">
        <f>I82</f>
        <v>489.3</v>
      </c>
    </row>
    <row r="81" spans="1:9" ht="15">
      <c r="A81" s="1447"/>
      <c r="B81" s="1404" t="s">
        <v>578</v>
      </c>
      <c r="C81" s="1426"/>
      <c r="D81" s="1405"/>
      <c r="E81" s="1428"/>
      <c r="F81" s="1406"/>
      <c r="G81" s="1428"/>
      <c r="H81" s="1407"/>
      <c r="I81" s="1430"/>
    </row>
    <row r="82" spans="1:9" ht="12.75">
      <c r="A82" s="1440" t="s">
        <v>472</v>
      </c>
      <c r="B82" s="1441" t="s">
        <v>687</v>
      </c>
      <c r="C82" s="1442">
        <v>973</v>
      </c>
      <c r="D82" s="1443" t="s">
        <v>253</v>
      </c>
      <c r="E82" s="1444" t="s">
        <v>135</v>
      </c>
      <c r="F82" s="1443" t="s">
        <v>475</v>
      </c>
      <c r="G82" s="1444"/>
      <c r="H82" s="1445">
        <f>SUM(H83:H85)</f>
        <v>489.3</v>
      </c>
      <c r="I82" s="1445">
        <v>489.3</v>
      </c>
    </row>
    <row r="83" spans="1:9" ht="14.25">
      <c r="A83" s="1229" t="s">
        <v>473</v>
      </c>
      <c r="B83" s="1451" t="s">
        <v>685</v>
      </c>
      <c r="C83" s="1436">
        <v>973</v>
      </c>
      <c r="D83" s="1400" t="s">
        <v>253</v>
      </c>
      <c r="E83" s="1229" t="s">
        <v>135</v>
      </c>
      <c r="F83" s="1400" t="s">
        <v>475</v>
      </c>
      <c r="G83" s="1229">
        <v>242</v>
      </c>
      <c r="H83" s="1452">
        <v>429.3</v>
      </c>
      <c r="I83" s="1230">
        <v>429.3</v>
      </c>
    </row>
    <row r="84" spans="1:9" ht="14.25">
      <c r="A84" s="1250"/>
      <c r="B84" s="1453" t="s">
        <v>686</v>
      </c>
      <c r="C84" s="1244"/>
      <c r="D84" s="1454"/>
      <c r="E84" s="1250"/>
      <c r="F84" s="1454"/>
      <c r="G84" s="1250"/>
      <c r="H84" s="1455"/>
      <c r="I84" s="1252"/>
    </row>
    <row r="85" spans="1:9" ht="12.75">
      <c r="A85" s="1235" t="s">
        <v>474</v>
      </c>
      <c r="B85" s="1409" t="s">
        <v>659</v>
      </c>
      <c r="C85" s="1449">
        <v>973</v>
      </c>
      <c r="D85" s="1243" t="s">
        <v>253</v>
      </c>
      <c r="E85" s="1250" t="s">
        <v>135</v>
      </c>
      <c r="F85" s="1243" t="s">
        <v>475</v>
      </c>
      <c r="G85" s="1250">
        <v>242</v>
      </c>
      <c r="H85" s="1450">
        <v>60</v>
      </c>
      <c r="I85" s="1450">
        <v>60</v>
      </c>
    </row>
    <row r="86" spans="1:9" ht="12.75">
      <c r="A86" s="669" t="s">
        <v>41</v>
      </c>
      <c r="B86" s="583" t="s">
        <v>211</v>
      </c>
      <c r="C86" s="778">
        <v>973</v>
      </c>
      <c r="D86" s="657" t="s">
        <v>80</v>
      </c>
      <c r="E86" s="655"/>
      <c r="F86" s="657"/>
      <c r="G86" s="626"/>
      <c r="H86" s="735">
        <f>H89</f>
        <v>513.8</v>
      </c>
      <c r="I86" s="735">
        <f>I89</f>
        <v>513.8</v>
      </c>
    </row>
    <row r="87" spans="1:9" ht="12.75">
      <c r="A87" s="737"/>
      <c r="B87" s="107" t="s">
        <v>212</v>
      </c>
      <c r="C87" s="810"/>
      <c r="D87" s="88"/>
      <c r="E87" s="704"/>
      <c r="F87" s="88"/>
      <c r="G87" s="695"/>
      <c r="H87" s="736"/>
      <c r="I87" s="736"/>
    </row>
    <row r="88" spans="1:9" ht="12.75">
      <c r="A88" s="737"/>
      <c r="B88" s="107" t="s">
        <v>213</v>
      </c>
      <c r="C88" s="810"/>
      <c r="D88" s="88"/>
      <c r="E88" s="704"/>
      <c r="F88" s="88"/>
      <c r="G88" s="695"/>
      <c r="H88" s="736"/>
      <c r="I88" s="736"/>
    </row>
    <row r="89" spans="1:9" ht="14.25">
      <c r="A89" s="629" t="s">
        <v>43</v>
      </c>
      <c r="B89" s="630" t="s">
        <v>362</v>
      </c>
      <c r="C89" s="603">
        <v>973</v>
      </c>
      <c r="D89" s="631" t="s">
        <v>80</v>
      </c>
      <c r="E89" s="605" t="s">
        <v>365</v>
      </c>
      <c r="F89" s="605"/>
      <c r="G89" s="605"/>
      <c r="H89" s="681">
        <v>513.8</v>
      </c>
      <c r="I89" s="681">
        <f>I92</f>
        <v>513.8</v>
      </c>
    </row>
    <row r="90" spans="1:9" ht="14.25">
      <c r="A90" s="676"/>
      <c r="B90" s="243" t="s">
        <v>363</v>
      </c>
      <c r="C90" s="608"/>
      <c r="D90" s="65"/>
      <c r="E90" s="607"/>
      <c r="F90" s="70"/>
      <c r="G90" s="645"/>
      <c r="H90" s="692"/>
      <c r="I90" s="692"/>
    </row>
    <row r="91" spans="1:9" ht="14.25">
      <c r="A91" s="607"/>
      <c r="B91" s="243" t="s">
        <v>364</v>
      </c>
      <c r="C91" s="608"/>
      <c r="D91" s="65"/>
      <c r="E91" s="607"/>
      <c r="F91" s="37"/>
      <c r="G91" s="607"/>
      <c r="H91" s="692"/>
      <c r="I91" s="692"/>
    </row>
    <row r="92" spans="1:9" ht="14.25">
      <c r="A92" s="605" t="s">
        <v>327</v>
      </c>
      <c r="B92" s="630" t="s">
        <v>182</v>
      </c>
      <c r="C92" s="603">
        <v>973</v>
      </c>
      <c r="D92" s="631" t="s">
        <v>80</v>
      </c>
      <c r="E92" s="605" t="s">
        <v>365</v>
      </c>
      <c r="F92" s="671">
        <v>500</v>
      </c>
      <c r="G92" s="602"/>
      <c r="H92" s="738">
        <v>513.8</v>
      </c>
      <c r="I92" s="738">
        <f>I94</f>
        <v>513.8</v>
      </c>
    </row>
    <row r="93" spans="1:9" ht="14.25">
      <c r="A93" s="660"/>
      <c r="B93" s="635" t="s">
        <v>183</v>
      </c>
      <c r="C93" s="788"/>
      <c r="D93" s="636"/>
      <c r="E93" s="660"/>
      <c r="F93" s="674"/>
      <c r="G93" s="640"/>
      <c r="H93" s="702"/>
      <c r="I93" s="702"/>
    </row>
    <row r="94" spans="1:9" ht="14.25">
      <c r="A94" s="605" t="s">
        <v>328</v>
      </c>
      <c r="B94" s="685" t="s">
        <v>198</v>
      </c>
      <c r="C94" s="818">
        <v>973</v>
      </c>
      <c r="D94" s="631" t="s">
        <v>80</v>
      </c>
      <c r="E94" s="605" t="s">
        <v>365</v>
      </c>
      <c r="F94" s="671">
        <v>500</v>
      </c>
      <c r="G94" s="602">
        <v>226</v>
      </c>
      <c r="H94" s="738">
        <v>513.8</v>
      </c>
      <c r="I94" s="738">
        <v>513.8</v>
      </c>
    </row>
    <row r="95" spans="1:9" ht="15">
      <c r="A95" s="739" t="s">
        <v>168</v>
      </c>
      <c r="B95" s="740" t="s">
        <v>386</v>
      </c>
      <c r="C95" s="885">
        <v>973</v>
      </c>
      <c r="D95" s="666" t="s">
        <v>340</v>
      </c>
      <c r="E95" s="609" t="s">
        <v>341</v>
      </c>
      <c r="F95" s="609"/>
      <c r="G95" s="609"/>
      <c r="H95" s="730">
        <f>H97</f>
        <v>140.2</v>
      </c>
      <c r="I95" s="730">
        <f>I97</f>
        <v>140.2</v>
      </c>
    </row>
    <row r="96" spans="1:9" ht="14.25">
      <c r="A96" s="797" t="s">
        <v>460</v>
      </c>
      <c r="B96" s="685" t="s">
        <v>387</v>
      </c>
      <c r="C96" s="885">
        <v>973</v>
      </c>
      <c r="D96" s="666" t="s">
        <v>340</v>
      </c>
      <c r="E96" s="609" t="s">
        <v>341</v>
      </c>
      <c r="F96" s="741">
        <v>500</v>
      </c>
      <c r="G96" s="741"/>
      <c r="H96" s="730"/>
      <c r="I96" s="730"/>
    </row>
    <row r="97" spans="1:9" ht="12.75">
      <c r="A97" s="797" t="s">
        <v>389</v>
      </c>
      <c r="B97" s="742" t="s">
        <v>339</v>
      </c>
      <c r="C97" s="885">
        <v>973</v>
      </c>
      <c r="D97" s="666" t="s">
        <v>340</v>
      </c>
      <c r="E97" s="609" t="s">
        <v>461</v>
      </c>
      <c r="F97" s="609">
        <v>500</v>
      </c>
      <c r="G97" s="609">
        <v>226</v>
      </c>
      <c r="H97" s="730">
        <v>140.2</v>
      </c>
      <c r="I97" s="730">
        <v>140.2</v>
      </c>
    </row>
    <row r="98" spans="1:9" ht="12.75">
      <c r="A98" s="797" t="s">
        <v>597</v>
      </c>
      <c r="B98" s="750" t="s">
        <v>198</v>
      </c>
      <c r="C98" s="885">
        <v>973</v>
      </c>
      <c r="D98" s="666" t="s">
        <v>340</v>
      </c>
      <c r="E98" s="609" t="s">
        <v>461</v>
      </c>
      <c r="F98" s="609">
        <v>500</v>
      </c>
      <c r="G98" s="609">
        <v>226</v>
      </c>
      <c r="H98" s="730"/>
      <c r="I98" s="730"/>
    </row>
    <row r="99" spans="1:9" ht="14.25">
      <c r="A99" s="1456" t="s">
        <v>170</v>
      </c>
      <c r="B99" s="1457" t="s">
        <v>81</v>
      </c>
      <c r="C99" s="1550">
        <v>973</v>
      </c>
      <c r="D99" s="1458" t="s">
        <v>82</v>
      </c>
      <c r="E99" s="1459"/>
      <c r="F99" s="1460"/>
      <c r="G99" s="744"/>
      <c r="H99" s="745">
        <f>H100+H105+H110+H113+H116+H120+H123+H127+H133</f>
        <v>45651.3</v>
      </c>
      <c r="I99" s="745">
        <f>I100+I105+I110+I113+I116+I120+I123+I127+I133</f>
        <v>44114.5</v>
      </c>
    </row>
    <row r="100" spans="1:9" ht="12.75">
      <c r="A100" s="1471" t="s">
        <v>329</v>
      </c>
      <c r="B100" s="1465" t="s">
        <v>390</v>
      </c>
      <c r="C100" s="1551">
        <v>973</v>
      </c>
      <c r="D100" s="1228" t="s">
        <v>82</v>
      </c>
      <c r="E100" s="1245" t="s">
        <v>393</v>
      </c>
      <c r="F100" s="1459"/>
      <c r="G100" s="1475"/>
      <c r="H100" s="1393">
        <v>12000</v>
      </c>
      <c r="I100" s="1253">
        <v>7000</v>
      </c>
    </row>
    <row r="101" spans="1:9" ht="15">
      <c r="A101" s="1472"/>
      <c r="B101" s="1390" t="s">
        <v>391</v>
      </c>
      <c r="C101" s="1552"/>
      <c r="D101" s="1415"/>
      <c r="E101" s="1464"/>
      <c r="F101" s="1475"/>
      <c r="G101" s="1475"/>
      <c r="H101" s="1392"/>
      <c r="I101" s="1477"/>
    </row>
    <row r="102" spans="1:9" ht="12.75">
      <c r="A102" s="1473"/>
      <c r="B102" s="1404" t="s">
        <v>392</v>
      </c>
      <c r="C102" s="1553"/>
      <c r="D102" s="1243"/>
      <c r="E102" s="1239"/>
      <c r="F102" s="1476"/>
      <c r="G102" s="1476"/>
      <c r="H102" s="1470"/>
      <c r="I102" s="1255"/>
    </row>
    <row r="103" spans="1:9" ht="12.75">
      <c r="A103" s="1232" t="s">
        <v>394</v>
      </c>
      <c r="B103" s="1461" t="s">
        <v>395</v>
      </c>
      <c r="C103" s="1462">
        <v>973</v>
      </c>
      <c r="D103" s="1234" t="s">
        <v>82</v>
      </c>
      <c r="E103" s="1463" t="s">
        <v>393</v>
      </c>
      <c r="F103" s="1235">
        <v>500</v>
      </c>
      <c r="G103" s="1444"/>
      <c r="H103" s="1237">
        <f>H104</f>
        <v>12000</v>
      </c>
      <c r="I103" s="1479">
        <f>I104</f>
        <v>7000</v>
      </c>
    </row>
    <row r="104" spans="1:9" ht="12.75">
      <c r="A104" s="1471" t="s">
        <v>396</v>
      </c>
      <c r="B104" s="1480" t="s">
        <v>198</v>
      </c>
      <c r="C104" s="1481">
        <v>973</v>
      </c>
      <c r="D104" s="1228" t="s">
        <v>82</v>
      </c>
      <c r="E104" s="1482" t="s">
        <v>393</v>
      </c>
      <c r="F104" s="1229">
        <v>500</v>
      </c>
      <c r="G104" s="1229">
        <v>226</v>
      </c>
      <c r="H104" s="1230">
        <v>12000</v>
      </c>
      <c r="I104" s="1231">
        <v>7000</v>
      </c>
    </row>
    <row r="105" spans="1:9" ht="12.75">
      <c r="A105" s="1498" t="s">
        <v>397</v>
      </c>
      <c r="B105" s="1496" t="s">
        <v>398</v>
      </c>
      <c r="C105" s="603">
        <v>973</v>
      </c>
      <c r="D105" s="1500" t="s">
        <v>82</v>
      </c>
      <c r="E105" s="605" t="s">
        <v>401</v>
      </c>
      <c r="F105" s="1467"/>
      <c r="G105" s="1459"/>
      <c r="H105" s="1468">
        <f>H108</f>
        <v>10000</v>
      </c>
      <c r="I105" s="1429">
        <f>I108</f>
        <v>12000</v>
      </c>
    </row>
    <row r="106" spans="1:9" ht="15">
      <c r="A106" s="1493"/>
      <c r="B106" s="1499" t="s">
        <v>399</v>
      </c>
      <c r="C106" s="1474"/>
      <c r="D106" s="1395"/>
      <c r="E106" s="1475"/>
      <c r="F106" s="1464"/>
      <c r="G106" s="1475"/>
      <c r="H106" s="1392"/>
      <c r="I106" s="1477"/>
    </row>
    <row r="107" spans="1:9" ht="12.75">
      <c r="A107" s="1232"/>
      <c r="B107" s="1497" t="s">
        <v>400</v>
      </c>
      <c r="C107" s="1244"/>
      <c r="D107" s="1454"/>
      <c r="E107" s="1250"/>
      <c r="F107" s="1469"/>
      <c r="G107" s="1476"/>
      <c r="H107" s="1470"/>
      <c r="I107" s="1255"/>
    </row>
    <row r="108" spans="1:9" ht="12.75">
      <c r="A108" s="1232" t="s">
        <v>402</v>
      </c>
      <c r="B108" s="1461" t="s">
        <v>395</v>
      </c>
      <c r="C108" s="1462">
        <v>973</v>
      </c>
      <c r="D108" s="1234" t="s">
        <v>82</v>
      </c>
      <c r="E108" s="1463" t="s">
        <v>401</v>
      </c>
      <c r="F108" s="1235">
        <v>500</v>
      </c>
      <c r="G108" s="1444"/>
      <c r="H108" s="1501">
        <f>H109</f>
        <v>10000</v>
      </c>
      <c r="I108" s="1478">
        <f>I109</f>
        <v>12000</v>
      </c>
    </row>
    <row r="109" spans="1:9" ht="12.75">
      <c r="A109" s="748" t="s">
        <v>403</v>
      </c>
      <c r="B109" s="750" t="s">
        <v>198</v>
      </c>
      <c r="C109" s="604">
        <v>973</v>
      </c>
      <c r="D109" s="632" t="s">
        <v>82</v>
      </c>
      <c r="E109" s="671" t="s">
        <v>401</v>
      </c>
      <c r="F109" s="605">
        <v>500</v>
      </c>
      <c r="G109" s="605">
        <v>226</v>
      </c>
      <c r="H109" s="738">
        <v>10000</v>
      </c>
      <c r="I109" s="749">
        <v>12000</v>
      </c>
    </row>
    <row r="110" spans="1:9" ht="12.75">
      <c r="A110" s="754" t="s">
        <v>404</v>
      </c>
      <c r="B110" s="590" t="s">
        <v>405</v>
      </c>
      <c r="C110" s="886">
        <v>973</v>
      </c>
      <c r="D110" s="626" t="s">
        <v>82</v>
      </c>
      <c r="E110" s="707" t="s">
        <v>406</v>
      </c>
      <c r="F110" s="655"/>
      <c r="G110" s="655"/>
      <c r="H110" s="651">
        <f>SUM(H111:H112)</f>
        <v>3500</v>
      </c>
      <c r="I110" s="651">
        <f>I112</f>
        <v>4500</v>
      </c>
    </row>
    <row r="111" spans="1:9" ht="12.75">
      <c r="A111" s="748" t="s">
        <v>407</v>
      </c>
      <c r="B111" s="750" t="s">
        <v>395</v>
      </c>
      <c r="C111" s="604">
        <v>973</v>
      </c>
      <c r="D111" s="632" t="s">
        <v>82</v>
      </c>
      <c r="E111" s="671" t="s">
        <v>406</v>
      </c>
      <c r="F111" s="605">
        <v>500</v>
      </c>
      <c r="G111" s="655"/>
      <c r="H111" s="738"/>
      <c r="I111" s="747"/>
    </row>
    <row r="112" spans="1:9" ht="12.75">
      <c r="A112" s="748" t="s">
        <v>408</v>
      </c>
      <c r="B112" s="750" t="s">
        <v>198</v>
      </c>
      <c r="C112" s="604">
        <v>973</v>
      </c>
      <c r="D112" s="632" t="s">
        <v>82</v>
      </c>
      <c r="E112" s="671" t="s">
        <v>406</v>
      </c>
      <c r="F112" s="605">
        <v>500</v>
      </c>
      <c r="G112" s="605">
        <v>226</v>
      </c>
      <c r="H112" s="738">
        <v>3500</v>
      </c>
      <c r="I112" s="749">
        <v>4500</v>
      </c>
    </row>
    <row r="113" spans="1:9" ht="12.75">
      <c r="A113" s="754" t="s">
        <v>409</v>
      </c>
      <c r="B113" s="590" t="s">
        <v>410</v>
      </c>
      <c r="C113" s="886">
        <v>973</v>
      </c>
      <c r="D113" s="626" t="s">
        <v>82</v>
      </c>
      <c r="E113" s="707" t="s">
        <v>411</v>
      </c>
      <c r="F113" s="655"/>
      <c r="G113" s="655"/>
      <c r="H113" s="651">
        <f>H115</f>
        <v>5571.3</v>
      </c>
      <c r="I113" s="651">
        <v>6034.5</v>
      </c>
    </row>
    <row r="114" spans="1:9" ht="12.75">
      <c r="A114" s="748" t="s">
        <v>412</v>
      </c>
      <c r="B114" s="750" t="s">
        <v>395</v>
      </c>
      <c r="C114" s="604">
        <v>973</v>
      </c>
      <c r="D114" s="632" t="s">
        <v>82</v>
      </c>
      <c r="E114" s="671" t="s">
        <v>411</v>
      </c>
      <c r="F114" s="605">
        <v>500</v>
      </c>
      <c r="G114" s="605"/>
      <c r="H114" s="738">
        <f>H115</f>
        <v>5571.3</v>
      </c>
      <c r="I114" s="749">
        <f>I115</f>
        <v>1000</v>
      </c>
    </row>
    <row r="115" spans="1:9" ht="12.75">
      <c r="A115" s="1471" t="s">
        <v>413</v>
      </c>
      <c r="B115" s="1480" t="s">
        <v>198</v>
      </c>
      <c r="C115" s="1481">
        <v>973</v>
      </c>
      <c r="D115" s="1228" t="s">
        <v>82</v>
      </c>
      <c r="E115" s="1482" t="s">
        <v>411</v>
      </c>
      <c r="F115" s="1229">
        <v>500</v>
      </c>
      <c r="G115" s="1229">
        <v>226</v>
      </c>
      <c r="H115" s="1230">
        <v>5571.3</v>
      </c>
      <c r="I115" s="1231">
        <v>1000</v>
      </c>
    </row>
    <row r="116" spans="1:9" ht="12.75">
      <c r="A116" s="1483" t="s">
        <v>417</v>
      </c>
      <c r="B116" s="1484" t="s">
        <v>418</v>
      </c>
      <c r="C116" s="1466">
        <v>973</v>
      </c>
      <c r="D116" s="1458" t="s">
        <v>82</v>
      </c>
      <c r="E116" s="1467" t="s">
        <v>420</v>
      </c>
      <c r="F116" s="1459"/>
      <c r="G116" s="1467"/>
      <c r="H116" s="1485">
        <f>SUM(H118:H119)</f>
        <v>1000</v>
      </c>
      <c r="I116" s="1429">
        <f>SUM(I118:I119)</f>
        <v>1000</v>
      </c>
    </row>
    <row r="117" spans="1:9" ht="12.75">
      <c r="A117" s="1486"/>
      <c r="B117" s="1487" t="s">
        <v>419</v>
      </c>
      <c r="C117" s="1488"/>
      <c r="D117" s="1410"/>
      <c r="E117" s="1469"/>
      <c r="F117" s="1476"/>
      <c r="G117" s="1469"/>
      <c r="H117" s="1489"/>
      <c r="I117" s="1430"/>
    </row>
    <row r="118" spans="1:9" ht="12.75">
      <c r="A118" s="1232" t="s">
        <v>421</v>
      </c>
      <c r="B118" s="1233" t="s">
        <v>422</v>
      </c>
      <c r="C118" s="1240">
        <v>973</v>
      </c>
      <c r="D118" s="1234" t="s">
        <v>82</v>
      </c>
      <c r="E118" s="1246" t="s">
        <v>420</v>
      </c>
      <c r="F118" s="1235">
        <v>500</v>
      </c>
      <c r="G118" s="1246">
        <v>226</v>
      </c>
      <c r="H118" s="1236">
        <v>80</v>
      </c>
      <c r="I118" s="1237">
        <v>80</v>
      </c>
    </row>
    <row r="119" spans="1:9" ht="12.75">
      <c r="A119" s="748" t="s">
        <v>423</v>
      </c>
      <c r="B119" s="750" t="s">
        <v>198</v>
      </c>
      <c r="C119" s="1241">
        <v>973</v>
      </c>
      <c r="D119" s="632" t="s">
        <v>82</v>
      </c>
      <c r="E119" s="1247" t="s">
        <v>420</v>
      </c>
      <c r="F119" s="605">
        <v>500</v>
      </c>
      <c r="G119" s="1247">
        <v>226</v>
      </c>
      <c r="H119" s="738">
        <v>920</v>
      </c>
      <c r="I119" s="749">
        <v>920</v>
      </c>
    </row>
    <row r="120" spans="1:9" ht="12.75">
      <c r="A120" s="748" t="s">
        <v>424</v>
      </c>
      <c r="B120" s="1490" t="s">
        <v>425</v>
      </c>
      <c r="C120" s="1491">
        <v>973</v>
      </c>
      <c r="D120" s="626" t="s">
        <v>82</v>
      </c>
      <c r="E120" s="1492" t="s">
        <v>426</v>
      </c>
      <c r="F120" s="655"/>
      <c r="G120" s="1492"/>
      <c r="H120" s="718">
        <f>H122</f>
        <v>0</v>
      </c>
      <c r="I120" s="651">
        <f>I122</f>
        <v>0</v>
      </c>
    </row>
    <row r="121" spans="1:9" ht="12.75">
      <c r="A121" s="748" t="s">
        <v>427</v>
      </c>
      <c r="B121" s="750" t="s">
        <v>395</v>
      </c>
      <c r="C121" s="1241">
        <v>973</v>
      </c>
      <c r="D121" s="632" t="s">
        <v>82</v>
      </c>
      <c r="E121" s="1247" t="s">
        <v>426</v>
      </c>
      <c r="F121" s="605">
        <v>500</v>
      </c>
      <c r="G121" s="1247"/>
      <c r="H121" s="738">
        <f>H122</f>
        <v>0</v>
      </c>
      <c r="I121" s="749">
        <f>I122</f>
        <v>0</v>
      </c>
    </row>
    <row r="122" spans="1:9" ht="12.75">
      <c r="A122" s="748" t="s">
        <v>427</v>
      </c>
      <c r="B122" s="750" t="s">
        <v>198</v>
      </c>
      <c r="C122" s="1241">
        <v>973</v>
      </c>
      <c r="D122" s="632" t="s">
        <v>82</v>
      </c>
      <c r="E122" s="1247" t="s">
        <v>426</v>
      </c>
      <c r="F122" s="605">
        <v>500</v>
      </c>
      <c r="G122" s="1247">
        <v>226</v>
      </c>
      <c r="H122" s="738">
        <v>0</v>
      </c>
      <c r="I122" s="749">
        <v>0</v>
      </c>
    </row>
    <row r="123" spans="1:9" ht="12.75">
      <c r="A123" s="754" t="s">
        <v>428</v>
      </c>
      <c r="B123" s="1490" t="s">
        <v>429</v>
      </c>
      <c r="C123" s="1491">
        <v>973</v>
      </c>
      <c r="D123" s="626" t="s">
        <v>82</v>
      </c>
      <c r="E123" s="1492" t="s">
        <v>430</v>
      </c>
      <c r="F123" s="655"/>
      <c r="G123" s="1492"/>
      <c r="H123" s="651">
        <f>SUM(H125:H126)</f>
        <v>1580</v>
      </c>
      <c r="I123" s="651">
        <f>SUM(I125:I126)</f>
        <v>1580</v>
      </c>
    </row>
    <row r="124" spans="1:9" ht="12.75">
      <c r="A124" s="748" t="s">
        <v>431</v>
      </c>
      <c r="B124" s="750" t="s">
        <v>395</v>
      </c>
      <c r="C124" s="1241">
        <v>973</v>
      </c>
      <c r="D124" s="632" t="s">
        <v>82</v>
      </c>
      <c r="E124" s="1247" t="s">
        <v>430</v>
      </c>
      <c r="F124" s="605">
        <v>500</v>
      </c>
      <c r="G124" s="1247"/>
      <c r="H124" s="738">
        <f>SUM(H125:H126)</f>
        <v>1580</v>
      </c>
      <c r="I124" s="749">
        <f>SUM(I125:I126)</f>
        <v>1580</v>
      </c>
    </row>
    <row r="125" spans="1:9" ht="12.75">
      <c r="A125" s="748" t="s">
        <v>432</v>
      </c>
      <c r="B125" s="750" t="s">
        <v>198</v>
      </c>
      <c r="C125" s="1241">
        <v>973</v>
      </c>
      <c r="D125" s="632" t="s">
        <v>82</v>
      </c>
      <c r="E125" s="1247" t="s">
        <v>430</v>
      </c>
      <c r="F125" s="605">
        <v>500</v>
      </c>
      <c r="G125" s="1247">
        <v>226</v>
      </c>
      <c r="H125" s="738">
        <v>280</v>
      </c>
      <c r="I125" s="749">
        <v>280</v>
      </c>
    </row>
    <row r="126" spans="1:9" ht="12.75">
      <c r="A126" s="748" t="s">
        <v>450</v>
      </c>
      <c r="B126" s="1256" t="s">
        <v>449</v>
      </c>
      <c r="C126" s="1257">
        <v>973</v>
      </c>
      <c r="D126" s="666" t="s">
        <v>82</v>
      </c>
      <c r="E126" s="1258" t="s">
        <v>430</v>
      </c>
      <c r="F126" s="609">
        <v>500</v>
      </c>
      <c r="G126" s="1258">
        <v>340</v>
      </c>
      <c r="H126" s="678">
        <v>1300</v>
      </c>
      <c r="I126" s="1259">
        <v>1300</v>
      </c>
    </row>
    <row r="127" spans="1:9" ht="12.75">
      <c r="A127" s="1493" t="s">
        <v>433</v>
      </c>
      <c r="B127" s="1494" t="s">
        <v>434</v>
      </c>
      <c r="C127" s="1474">
        <v>973</v>
      </c>
      <c r="D127" s="1415" t="s">
        <v>82</v>
      </c>
      <c r="E127" s="1464" t="s">
        <v>438</v>
      </c>
      <c r="F127" s="1249"/>
      <c r="G127" s="1238"/>
      <c r="H127" s="1253">
        <f>H132</f>
        <v>4000</v>
      </c>
      <c r="I127" s="1253">
        <f>I132</f>
        <v>4000</v>
      </c>
    </row>
    <row r="128" spans="1:9" ht="12.75">
      <c r="A128" s="1493"/>
      <c r="B128" s="1494" t="s">
        <v>437</v>
      </c>
      <c r="C128" s="1474"/>
      <c r="D128" s="1415"/>
      <c r="E128" s="1464"/>
      <c r="F128" s="1249"/>
      <c r="G128" s="1238"/>
      <c r="H128" s="1251"/>
      <c r="I128" s="1254"/>
    </row>
    <row r="129" spans="1:9" ht="12.75">
      <c r="A129" s="1493"/>
      <c r="B129" s="1494" t="s">
        <v>435</v>
      </c>
      <c r="C129" s="1474"/>
      <c r="D129" s="1415"/>
      <c r="E129" s="1464"/>
      <c r="F129" s="1249"/>
      <c r="G129" s="1238"/>
      <c r="H129" s="1251"/>
      <c r="I129" s="1254"/>
    </row>
    <row r="130" spans="1:9" ht="12.75">
      <c r="A130" s="1493"/>
      <c r="B130" s="1494" t="s">
        <v>436</v>
      </c>
      <c r="C130" s="1474"/>
      <c r="D130" s="1415"/>
      <c r="E130" s="1464"/>
      <c r="F130" s="1249"/>
      <c r="G130" s="1238"/>
      <c r="H130" s="1251"/>
      <c r="I130" s="1254"/>
    </row>
    <row r="131" spans="1:9" ht="12.75">
      <c r="A131" s="748" t="s">
        <v>439</v>
      </c>
      <c r="B131" s="1260" t="s">
        <v>395</v>
      </c>
      <c r="C131" s="792">
        <v>973</v>
      </c>
      <c r="D131" s="666" t="s">
        <v>82</v>
      </c>
      <c r="E131" s="1258" t="s">
        <v>438</v>
      </c>
      <c r="F131" s="609">
        <v>500</v>
      </c>
      <c r="G131" s="1258"/>
      <c r="H131" s="678">
        <f>H132</f>
        <v>4000</v>
      </c>
      <c r="I131" s="1259">
        <f>I132</f>
        <v>4000</v>
      </c>
    </row>
    <row r="132" spans="1:9" ht="12.75">
      <c r="A132" s="748" t="s">
        <v>440</v>
      </c>
      <c r="B132" s="1261" t="s">
        <v>198</v>
      </c>
      <c r="C132" s="792">
        <v>973</v>
      </c>
      <c r="D132" s="666" t="s">
        <v>82</v>
      </c>
      <c r="E132" s="1258" t="s">
        <v>438</v>
      </c>
      <c r="F132" s="609">
        <v>500</v>
      </c>
      <c r="G132" s="1258">
        <v>226</v>
      </c>
      <c r="H132" s="678">
        <v>4000</v>
      </c>
      <c r="I132" s="1259">
        <v>4000</v>
      </c>
    </row>
    <row r="133" spans="1:9" ht="12.75">
      <c r="A133" s="1493" t="s">
        <v>441</v>
      </c>
      <c r="B133" s="1495" t="s">
        <v>442</v>
      </c>
      <c r="C133" s="1474">
        <v>973</v>
      </c>
      <c r="D133" s="1415" t="s">
        <v>82</v>
      </c>
      <c r="E133" s="1464" t="s">
        <v>444</v>
      </c>
      <c r="F133" s="1475"/>
      <c r="G133" s="1464"/>
      <c r="H133" s="1253">
        <f>SUM(H136:H137)</f>
        <v>8000</v>
      </c>
      <c r="I133" s="1253">
        <f>SUM(I136:I137)</f>
        <v>8000</v>
      </c>
    </row>
    <row r="134" spans="1:9" ht="12.75">
      <c r="A134" s="1493"/>
      <c r="B134" s="1495" t="s">
        <v>443</v>
      </c>
      <c r="C134" s="1474"/>
      <c r="D134" s="1415"/>
      <c r="E134" s="1464"/>
      <c r="F134" s="1475"/>
      <c r="G134" s="1464"/>
      <c r="H134" s="1251"/>
      <c r="I134" s="1254"/>
    </row>
    <row r="135" spans="1:15" ht="12.75">
      <c r="A135" s="748" t="s">
        <v>445</v>
      </c>
      <c r="B135" s="1261" t="s">
        <v>395</v>
      </c>
      <c r="C135" s="792">
        <v>973</v>
      </c>
      <c r="D135" s="666" t="s">
        <v>82</v>
      </c>
      <c r="E135" s="1258" t="s">
        <v>444</v>
      </c>
      <c r="F135" s="609">
        <v>500</v>
      </c>
      <c r="G135" s="1258"/>
      <c r="H135" s="678">
        <f>SUM(H136:H137)</f>
        <v>8000</v>
      </c>
      <c r="I135" s="1259">
        <f>SUM(I136:I137)</f>
        <v>8000</v>
      </c>
      <c r="O135" s="149"/>
    </row>
    <row r="136" spans="1:9" ht="12.75">
      <c r="A136" s="748" t="s">
        <v>446</v>
      </c>
      <c r="B136" s="750" t="s">
        <v>198</v>
      </c>
      <c r="C136" s="1241">
        <v>973</v>
      </c>
      <c r="D136" s="632" t="s">
        <v>82</v>
      </c>
      <c r="E136" s="1247" t="s">
        <v>444</v>
      </c>
      <c r="F136" s="609">
        <v>500</v>
      </c>
      <c r="G136" s="1248">
        <v>226</v>
      </c>
      <c r="H136" s="738">
        <v>4000</v>
      </c>
      <c r="I136" s="749">
        <v>4000</v>
      </c>
    </row>
    <row r="137" spans="1:9" ht="12.75">
      <c r="A137" s="751" t="s">
        <v>447</v>
      </c>
      <c r="B137" s="750" t="s">
        <v>448</v>
      </c>
      <c r="C137" s="1241">
        <v>973</v>
      </c>
      <c r="D137" s="666" t="s">
        <v>82</v>
      </c>
      <c r="E137" s="1242" t="s">
        <v>444</v>
      </c>
      <c r="F137" s="605">
        <v>500</v>
      </c>
      <c r="G137" s="605">
        <v>310</v>
      </c>
      <c r="H137" s="738">
        <v>4000</v>
      </c>
      <c r="I137" s="1259">
        <v>4000</v>
      </c>
    </row>
    <row r="138" spans="1:9" ht="14.25">
      <c r="A138" s="753" t="s">
        <v>171</v>
      </c>
      <c r="B138" s="589" t="s">
        <v>84</v>
      </c>
      <c r="C138" s="887">
        <v>973</v>
      </c>
      <c r="D138" s="754" t="s">
        <v>85</v>
      </c>
      <c r="E138" s="755"/>
      <c r="F138" s="756"/>
      <c r="G138" s="757"/>
      <c r="H138" s="745">
        <f>H144+H139+H150</f>
        <v>1700</v>
      </c>
      <c r="I138" s="758">
        <f>I139+I144+I150</f>
        <v>3500</v>
      </c>
    </row>
    <row r="139" spans="1:9" ht="12.75">
      <c r="A139" s="759" t="s">
        <v>172</v>
      </c>
      <c r="B139" s="760" t="s">
        <v>140</v>
      </c>
      <c r="C139" s="888">
        <v>973</v>
      </c>
      <c r="D139" s="762" t="s">
        <v>85</v>
      </c>
      <c r="E139" s="605" t="s">
        <v>87</v>
      </c>
      <c r="F139" s="671"/>
      <c r="G139" s="605"/>
      <c r="H139" s="659">
        <f>H141</f>
        <v>500</v>
      </c>
      <c r="I139" s="659">
        <f>I141</f>
        <v>1500</v>
      </c>
    </row>
    <row r="140" spans="1:9" ht="12.75">
      <c r="A140" s="763"/>
      <c r="B140" s="764" t="s">
        <v>141</v>
      </c>
      <c r="C140" s="881"/>
      <c r="D140" s="305"/>
      <c r="E140" s="607"/>
      <c r="F140" s="85"/>
      <c r="G140" s="607"/>
      <c r="H140" s="765"/>
      <c r="I140" s="765"/>
    </row>
    <row r="141" spans="1:9" ht="14.25">
      <c r="A141" s="766" t="s">
        <v>557</v>
      </c>
      <c r="B141" s="630" t="s">
        <v>182</v>
      </c>
      <c r="C141" s="603">
        <v>973</v>
      </c>
      <c r="D141" s="631" t="s">
        <v>85</v>
      </c>
      <c r="E141" s="605" t="s">
        <v>87</v>
      </c>
      <c r="F141" s="671">
        <v>500</v>
      </c>
      <c r="G141" s="605"/>
      <c r="H141" s="659">
        <f>H143</f>
        <v>500</v>
      </c>
      <c r="I141" s="659">
        <f>I143</f>
        <v>1500</v>
      </c>
    </row>
    <row r="142" spans="1:9" ht="14.25">
      <c r="A142" s="763"/>
      <c r="B142" s="635" t="s">
        <v>183</v>
      </c>
      <c r="C142" s="788"/>
      <c r="D142" s="636"/>
      <c r="E142" s="660"/>
      <c r="F142" s="674"/>
      <c r="G142" s="660"/>
      <c r="H142" s="767"/>
      <c r="I142" s="767"/>
    </row>
    <row r="143" spans="1:9" ht="14.25">
      <c r="A143" s="768" t="s">
        <v>598</v>
      </c>
      <c r="B143" s="769" t="s">
        <v>198</v>
      </c>
      <c r="C143" s="603">
        <v>973</v>
      </c>
      <c r="D143" s="631" t="s">
        <v>85</v>
      </c>
      <c r="E143" s="605" t="s">
        <v>87</v>
      </c>
      <c r="F143" s="671">
        <v>500</v>
      </c>
      <c r="G143" s="605">
        <v>226</v>
      </c>
      <c r="H143" s="659">
        <v>500</v>
      </c>
      <c r="I143" s="659">
        <v>1500</v>
      </c>
    </row>
    <row r="144" spans="1:9" ht="12.75">
      <c r="A144" s="759" t="s">
        <v>173</v>
      </c>
      <c r="B144" s="770" t="s">
        <v>142</v>
      </c>
      <c r="C144" s="603">
        <v>973</v>
      </c>
      <c r="D144" s="631" t="s">
        <v>85</v>
      </c>
      <c r="E144" s="605" t="s">
        <v>86</v>
      </c>
      <c r="F144" s="671">
        <v>500</v>
      </c>
      <c r="G144" s="605">
        <v>226</v>
      </c>
      <c r="H144" s="659">
        <f>H147</f>
        <v>600</v>
      </c>
      <c r="I144" s="659">
        <f>I147</f>
        <v>1000</v>
      </c>
    </row>
    <row r="145" spans="1:9" ht="12.75">
      <c r="A145" s="759" t="s">
        <v>349</v>
      </c>
      <c r="B145" s="306" t="s">
        <v>143</v>
      </c>
      <c r="C145" s="608"/>
      <c r="D145" s="65"/>
      <c r="E145" s="607"/>
      <c r="F145" s="85"/>
      <c r="G145" s="607"/>
      <c r="H145" s="765"/>
      <c r="I145" s="765"/>
    </row>
    <row r="146" spans="1:9" ht="12.75">
      <c r="A146" s="759"/>
      <c r="B146" s="306" t="s">
        <v>144</v>
      </c>
      <c r="C146" s="608"/>
      <c r="D146" s="65"/>
      <c r="E146" s="607"/>
      <c r="F146" s="85"/>
      <c r="G146" s="607"/>
      <c r="H146" s="765"/>
      <c r="I146" s="765"/>
    </row>
    <row r="147" spans="1:9" ht="14.25">
      <c r="A147" s="766" t="s">
        <v>214</v>
      </c>
      <c r="B147" s="630" t="s">
        <v>182</v>
      </c>
      <c r="C147" s="603">
        <v>973</v>
      </c>
      <c r="D147" s="631" t="s">
        <v>85</v>
      </c>
      <c r="E147" s="605" t="s">
        <v>86</v>
      </c>
      <c r="F147" s="671">
        <v>500</v>
      </c>
      <c r="G147" s="605">
        <v>226</v>
      </c>
      <c r="H147" s="659">
        <f>H149</f>
        <v>600</v>
      </c>
      <c r="I147" s="659">
        <f>I149</f>
        <v>1000</v>
      </c>
    </row>
    <row r="148" spans="1:9" ht="14.25">
      <c r="A148" s="673"/>
      <c r="B148" s="243" t="s">
        <v>183</v>
      </c>
      <c r="C148" s="788"/>
      <c r="D148" s="636"/>
      <c r="E148" s="660"/>
      <c r="F148" s="674"/>
      <c r="G148" s="660"/>
      <c r="H148" s="767"/>
      <c r="I148" s="767"/>
    </row>
    <row r="149" spans="1:9" ht="14.25">
      <c r="A149" s="652" t="s">
        <v>688</v>
      </c>
      <c r="B149" s="644" t="s">
        <v>198</v>
      </c>
      <c r="C149" s="603">
        <v>973</v>
      </c>
      <c r="D149" s="631" t="s">
        <v>85</v>
      </c>
      <c r="E149" s="605" t="s">
        <v>86</v>
      </c>
      <c r="F149" s="671">
        <v>500</v>
      </c>
      <c r="G149" s="605">
        <v>226</v>
      </c>
      <c r="H149" s="659">
        <v>600</v>
      </c>
      <c r="I149" s="659">
        <v>1000</v>
      </c>
    </row>
    <row r="150" spans="1:9" ht="12.75">
      <c r="A150" s="766" t="s">
        <v>544</v>
      </c>
      <c r="B150" s="734" t="s">
        <v>256</v>
      </c>
      <c r="C150" s="603">
        <v>973</v>
      </c>
      <c r="D150" s="631" t="s">
        <v>85</v>
      </c>
      <c r="E150" s="605" t="s">
        <v>342</v>
      </c>
      <c r="F150" s="671"/>
      <c r="G150" s="605"/>
      <c r="H150" s="771">
        <v>600</v>
      </c>
      <c r="I150" s="772">
        <v>1000</v>
      </c>
    </row>
    <row r="151" spans="1:9" ht="12.75">
      <c r="A151" s="1502"/>
      <c r="B151" s="238" t="s">
        <v>257</v>
      </c>
      <c r="C151" s="1503"/>
      <c r="D151" s="128"/>
      <c r="E151" s="1448"/>
      <c r="F151" s="1448"/>
      <c r="G151" s="128"/>
      <c r="H151" s="1504"/>
      <c r="I151" s="1505"/>
    </row>
    <row r="152" spans="1:9" ht="14.25">
      <c r="A152" s="1511" t="s">
        <v>603</v>
      </c>
      <c r="B152" s="630" t="s">
        <v>182</v>
      </c>
      <c r="C152" s="603">
        <v>973</v>
      </c>
      <c r="D152" s="631" t="s">
        <v>85</v>
      </c>
      <c r="E152" s="605" t="str">
        <f>E150</f>
        <v>795 01 00</v>
      </c>
      <c r="F152" s="671">
        <v>500</v>
      </c>
      <c r="G152" s="40"/>
      <c r="H152" s="1514">
        <v>600</v>
      </c>
      <c r="I152" s="1515">
        <v>1000</v>
      </c>
    </row>
    <row r="153" spans="1:9" ht="14.25">
      <c r="A153" s="693"/>
      <c r="B153" s="246" t="s">
        <v>183</v>
      </c>
      <c r="C153" s="788"/>
      <c r="D153" s="636"/>
      <c r="E153" s="660"/>
      <c r="F153" s="674"/>
      <c r="G153" s="45"/>
      <c r="H153" s="1512"/>
      <c r="I153" s="1513"/>
    </row>
    <row r="154" spans="1:9" ht="14.25">
      <c r="A154" s="609" t="s">
        <v>689</v>
      </c>
      <c r="B154" s="644" t="s">
        <v>198</v>
      </c>
      <c r="C154" s="1436">
        <v>973</v>
      </c>
      <c r="D154" s="1518" t="s">
        <v>85</v>
      </c>
      <c r="E154" s="1229" t="str">
        <f>E152</f>
        <v>795 01 00</v>
      </c>
      <c r="F154" s="1482">
        <v>500</v>
      </c>
      <c r="G154" s="64">
        <v>226</v>
      </c>
      <c r="H154" s="1516">
        <v>600</v>
      </c>
      <c r="I154" s="1517">
        <v>1000</v>
      </c>
    </row>
    <row r="155" spans="1:9" ht="15">
      <c r="A155" s="1506" t="s">
        <v>174</v>
      </c>
      <c r="B155" s="1507" t="s">
        <v>145</v>
      </c>
      <c r="C155" s="889">
        <v>973</v>
      </c>
      <c r="D155" s="774" t="s">
        <v>88</v>
      </c>
      <c r="E155" s="775"/>
      <c r="F155" s="775"/>
      <c r="G155" s="775"/>
      <c r="H155" s="830">
        <f>H156+H171</f>
        <v>6703</v>
      </c>
      <c r="I155" s="1510">
        <f>I156+I171</f>
        <v>7883</v>
      </c>
    </row>
    <row r="156" spans="1:9" ht="12.75">
      <c r="A156" s="776" t="s">
        <v>176</v>
      </c>
      <c r="B156" s="583" t="s">
        <v>303</v>
      </c>
      <c r="C156" s="874">
        <v>973</v>
      </c>
      <c r="D156" s="777" t="s">
        <v>88</v>
      </c>
      <c r="E156" s="778" t="s">
        <v>89</v>
      </c>
      <c r="F156" s="777"/>
      <c r="G156" s="778"/>
      <c r="H156" s="733">
        <f>H158</f>
        <v>5983</v>
      </c>
      <c r="I156" s="733">
        <f>I158</f>
        <v>6383</v>
      </c>
    </row>
    <row r="157" spans="1:9" ht="12.75">
      <c r="A157" s="763"/>
      <c r="B157" s="585" t="s">
        <v>146</v>
      </c>
      <c r="C157" s="882"/>
      <c r="D157" s="779"/>
      <c r="E157" s="780"/>
      <c r="F157" s="779"/>
      <c r="G157" s="780"/>
      <c r="H157" s="781"/>
      <c r="I157" s="781"/>
    </row>
    <row r="158" spans="1:9" ht="12.75">
      <c r="A158" s="768"/>
      <c r="B158" s="585" t="s">
        <v>302</v>
      </c>
      <c r="C158" s="889">
        <v>973</v>
      </c>
      <c r="D158" s="782" t="s">
        <v>88</v>
      </c>
      <c r="E158" s="783" t="s">
        <v>89</v>
      </c>
      <c r="F158" s="782" t="s">
        <v>90</v>
      </c>
      <c r="G158" s="783"/>
      <c r="H158" s="784">
        <f>SUM(H159:H168)</f>
        <v>5983</v>
      </c>
      <c r="I158" s="784">
        <f>SUM(I159:I168)</f>
        <v>6383</v>
      </c>
    </row>
    <row r="159" spans="1:9" ht="14.25">
      <c r="A159" s="785" t="s">
        <v>219</v>
      </c>
      <c r="B159" s="786" t="s">
        <v>91</v>
      </c>
      <c r="C159" s="815">
        <v>973</v>
      </c>
      <c r="D159" s="787" t="s">
        <v>88</v>
      </c>
      <c r="E159" s="788" t="s">
        <v>89</v>
      </c>
      <c r="F159" s="787" t="s">
        <v>90</v>
      </c>
      <c r="G159" s="788">
        <v>211</v>
      </c>
      <c r="H159" s="789">
        <v>2500</v>
      </c>
      <c r="I159" s="789">
        <v>2900</v>
      </c>
    </row>
    <row r="160" spans="1:9" ht="14.25">
      <c r="A160" s="785" t="s">
        <v>242</v>
      </c>
      <c r="B160" s="790" t="s">
        <v>92</v>
      </c>
      <c r="C160" s="815">
        <v>973</v>
      </c>
      <c r="D160" s="791" t="s">
        <v>88</v>
      </c>
      <c r="E160" s="792" t="s">
        <v>89</v>
      </c>
      <c r="F160" s="791" t="s">
        <v>90</v>
      </c>
      <c r="G160" s="792">
        <v>213</v>
      </c>
      <c r="H160" s="793">
        <v>724</v>
      </c>
      <c r="I160" s="793">
        <v>724</v>
      </c>
    </row>
    <row r="161" spans="1:9" ht="14.25">
      <c r="A161" s="785" t="s">
        <v>243</v>
      </c>
      <c r="B161" s="794" t="s">
        <v>199</v>
      </c>
      <c r="C161" s="815">
        <v>973</v>
      </c>
      <c r="D161" s="791" t="s">
        <v>88</v>
      </c>
      <c r="E161" s="792" t="s">
        <v>89</v>
      </c>
      <c r="F161" s="791" t="s">
        <v>90</v>
      </c>
      <c r="G161" s="792">
        <v>221</v>
      </c>
      <c r="H161" s="793">
        <v>61</v>
      </c>
      <c r="I161" s="793">
        <v>61</v>
      </c>
    </row>
    <row r="162" spans="1:9" ht="14.25">
      <c r="A162" s="785" t="s">
        <v>343</v>
      </c>
      <c r="B162" s="794" t="s">
        <v>196</v>
      </c>
      <c r="C162" s="815">
        <v>973</v>
      </c>
      <c r="D162" s="791" t="s">
        <v>88</v>
      </c>
      <c r="E162" s="792" t="s">
        <v>89</v>
      </c>
      <c r="F162" s="791" t="s">
        <v>90</v>
      </c>
      <c r="G162" s="792">
        <v>222</v>
      </c>
      <c r="H162" s="793">
        <v>20</v>
      </c>
      <c r="I162" s="793">
        <v>20</v>
      </c>
    </row>
    <row r="163" spans="1:9" ht="14.25">
      <c r="A163" s="785" t="s">
        <v>244</v>
      </c>
      <c r="B163" s="794" t="s">
        <v>265</v>
      </c>
      <c r="C163" s="815">
        <v>973</v>
      </c>
      <c r="D163" s="791" t="s">
        <v>88</v>
      </c>
      <c r="E163" s="792" t="s">
        <v>89</v>
      </c>
      <c r="F163" s="791" t="s">
        <v>90</v>
      </c>
      <c r="G163" s="792">
        <v>225</v>
      </c>
      <c r="H163" s="793">
        <v>25</v>
      </c>
      <c r="I163" s="793">
        <v>25</v>
      </c>
    </row>
    <row r="164" spans="1:9" ht="14.25">
      <c r="A164" s="768" t="s">
        <v>344</v>
      </c>
      <c r="B164" s="790" t="s">
        <v>266</v>
      </c>
      <c r="C164" s="815">
        <v>973</v>
      </c>
      <c r="D164" s="791" t="s">
        <v>88</v>
      </c>
      <c r="E164" s="792" t="s">
        <v>89</v>
      </c>
      <c r="F164" s="791" t="s">
        <v>90</v>
      </c>
      <c r="G164" s="792">
        <v>226</v>
      </c>
      <c r="H164" s="793">
        <v>40</v>
      </c>
      <c r="I164" s="793">
        <v>40</v>
      </c>
    </row>
    <row r="165" spans="1:9" ht="14.25">
      <c r="A165" s="768" t="s">
        <v>345</v>
      </c>
      <c r="B165" s="795" t="s">
        <v>93</v>
      </c>
      <c r="C165" s="824">
        <v>973</v>
      </c>
      <c r="D165" s="791" t="s">
        <v>88</v>
      </c>
      <c r="E165" s="792" t="s">
        <v>89</v>
      </c>
      <c r="F165" s="791" t="s">
        <v>90</v>
      </c>
      <c r="G165" s="792">
        <v>290</v>
      </c>
      <c r="H165" s="793">
        <v>10</v>
      </c>
      <c r="I165" s="793">
        <v>10</v>
      </c>
    </row>
    <row r="166" spans="1:9" ht="14.25">
      <c r="A166" s="768" t="s">
        <v>346</v>
      </c>
      <c r="B166" s="796" t="s">
        <v>77</v>
      </c>
      <c r="C166" s="792">
        <v>973</v>
      </c>
      <c r="D166" s="797" t="s">
        <v>88</v>
      </c>
      <c r="E166" s="603" t="s">
        <v>89</v>
      </c>
      <c r="F166" s="797" t="s">
        <v>90</v>
      </c>
      <c r="G166" s="603">
        <v>310</v>
      </c>
      <c r="H166" s="798">
        <v>63</v>
      </c>
      <c r="I166" s="798">
        <v>63</v>
      </c>
    </row>
    <row r="167" spans="1:9" ht="14.25">
      <c r="A167" s="766" t="s">
        <v>347</v>
      </c>
      <c r="B167" s="799" t="s">
        <v>114</v>
      </c>
      <c r="C167" s="792">
        <v>973</v>
      </c>
      <c r="D167" s="797" t="s">
        <v>88</v>
      </c>
      <c r="E167" s="603" t="s">
        <v>89</v>
      </c>
      <c r="F167" s="797" t="s">
        <v>90</v>
      </c>
      <c r="G167" s="603">
        <v>340</v>
      </c>
      <c r="H167" s="798">
        <v>40</v>
      </c>
      <c r="I167" s="798">
        <v>40</v>
      </c>
    </row>
    <row r="168" spans="1:9" ht="12.75">
      <c r="A168" s="766" t="s">
        <v>348</v>
      </c>
      <c r="B168" s="800" t="s">
        <v>369</v>
      </c>
      <c r="C168" s="888">
        <v>973</v>
      </c>
      <c r="D168" s="801" t="s">
        <v>88</v>
      </c>
      <c r="E168" s="603" t="s">
        <v>89</v>
      </c>
      <c r="F168" s="801" t="s">
        <v>90</v>
      </c>
      <c r="G168" s="603">
        <v>226</v>
      </c>
      <c r="H168" s="802">
        <v>2500</v>
      </c>
      <c r="I168" s="803">
        <v>2500</v>
      </c>
    </row>
    <row r="169" spans="1:9" ht="12.75">
      <c r="A169" s="804"/>
      <c r="B169" s="307" t="s">
        <v>370</v>
      </c>
      <c r="C169" s="881"/>
      <c r="D169" s="110"/>
      <c r="E169" s="608"/>
      <c r="F169" s="110"/>
      <c r="G169" s="608"/>
      <c r="H169" s="805"/>
      <c r="I169" s="805"/>
    </row>
    <row r="170" spans="1:9" ht="12.75">
      <c r="A170" s="704"/>
      <c r="B170" s="806" t="s">
        <v>147</v>
      </c>
      <c r="C170" s="882"/>
      <c r="D170" s="807"/>
      <c r="E170" s="788"/>
      <c r="F170" s="807"/>
      <c r="G170" s="788"/>
      <c r="H170" s="808"/>
      <c r="I170" s="808"/>
    </row>
    <row r="171" spans="1:9" ht="12.75">
      <c r="A171" s="809" t="s">
        <v>245</v>
      </c>
      <c r="B171" s="590" t="s">
        <v>372</v>
      </c>
      <c r="C171" s="810">
        <v>973</v>
      </c>
      <c r="D171" s="570">
        <v>801</v>
      </c>
      <c r="E171" s="810" t="s">
        <v>94</v>
      </c>
      <c r="F171" s="570"/>
      <c r="G171" s="149"/>
      <c r="H171" s="811">
        <f>H174</f>
        <v>720</v>
      </c>
      <c r="I171" s="811">
        <f>I174</f>
        <v>1500</v>
      </c>
    </row>
    <row r="172" spans="1:9" ht="12.75">
      <c r="A172" s="704"/>
      <c r="B172" s="591" t="s">
        <v>371</v>
      </c>
      <c r="C172" s="24"/>
      <c r="D172" s="812"/>
      <c r="E172" s="24"/>
      <c r="F172" s="608"/>
      <c r="G172" s="24"/>
      <c r="H172" s="706"/>
      <c r="I172" s="706"/>
    </row>
    <row r="173" spans="1:9" ht="12.75">
      <c r="A173" s="813"/>
      <c r="B173" s="814" t="s">
        <v>215</v>
      </c>
      <c r="C173" s="815"/>
      <c r="D173" s="787"/>
      <c r="E173" s="815"/>
      <c r="F173" s="788"/>
      <c r="G173" s="24"/>
      <c r="H173" s="706"/>
      <c r="I173" s="706"/>
    </row>
    <row r="174" spans="1:9" ht="12.75">
      <c r="A174" s="816"/>
      <c r="B174" s="734" t="s">
        <v>182</v>
      </c>
      <c r="C174" s="608">
        <v>973</v>
      </c>
      <c r="D174" s="817">
        <v>801</v>
      </c>
      <c r="E174" s="608" t="s">
        <v>94</v>
      </c>
      <c r="F174" s="24">
        <v>500</v>
      </c>
      <c r="G174" s="818"/>
      <c r="H174" s="819">
        <f>H176</f>
        <v>720</v>
      </c>
      <c r="I174" s="819">
        <f>I176</f>
        <v>1500</v>
      </c>
    </row>
    <row r="175" spans="1:9" ht="12.75">
      <c r="A175" s="816"/>
      <c r="B175" s="238" t="s">
        <v>183</v>
      </c>
      <c r="C175" s="608"/>
      <c r="D175" s="110"/>
      <c r="E175" s="608"/>
      <c r="F175" s="24"/>
      <c r="G175" s="820"/>
      <c r="H175" s="647"/>
      <c r="I175" s="647"/>
    </row>
    <row r="176" spans="1:9" ht="14.25">
      <c r="A176" s="821"/>
      <c r="B176" s="644" t="s">
        <v>198</v>
      </c>
      <c r="C176" s="792">
        <v>973</v>
      </c>
      <c r="D176" s="822">
        <v>801</v>
      </c>
      <c r="E176" s="792" t="s">
        <v>94</v>
      </c>
      <c r="F176" s="823">
        <v>500</v>
      </c>
      <c r="G176" s="824">
        <v>226</v>
      </c>
      <c r="H176" s="825">
        <v>720</v>
      </c>
      <c r="I176" s="825">
        <v>1500</v>
      </c>
    </row>
    <row r="177" spans="1:9" ht="15">
      <c r="A177" s="826" t="s">
        <v>177</v>
      </c>
      <c r="B177" s="827" t="s">
        <v>220</v>
      </c>
      <c r="C177" s="890">
        <v>973</v>
      </c>
      <c r="D177" s="828">
        <v>1004</v>
      </c>
      <c r="E177" s="829"/>
      <c r="F177" s="828"/>
      <c r="G177" s="828"/>
      <c r="H177" s="830">
        <f>H178+H188</f>
        <v>9632.400000000001</v>
      </c>
      <c r="I177" s="830">
        <f>I178+I188</f>
        <v>9902.1</v>
      </c>
    </row>
    <row r="178" spans="1:9" ht="12.75">
      <c r="A178" s="826" t="s">
        <v>178</v>
      </c>
      <c r="B178" s="583" t="s">
        <v>203</v>
      </c>
      <c r="C178" s="778">
        <v>973</v>
      </c>
      <c r="D178" s="657" t="s">
        <v>311</v>
      </c>
      <c r="E178" s="626" t="s">
        <v>72</v>
      </c>
      <c r="F178" s="831">
        <v>598</v>
      </c>
      <c r="G178" s="670"/>
      <c r="H178" s="733">
        <f>SUM(H181:H187)</f>
        <v>2747.5</v>
      </c>
      <c r="I178" s="733">
        <f>SUM(I181:I187)</f>
        <v>2902.1000000000004</v>
      </c>
    </row>
    <row r="179" spans="1:9" ht="12.75">
      <c r="A179" s="832"/>
      <c r="B179" s="107" t="s">
        <v>204</v>
      </c>
      <c r="C179" s="810"/>
      <c r="D179" s="88"/>
      <c r="E179" s="696"/>
      <c r="F179" s="101"/>
      <c r="G179" s="696"/>
      <c r="H179" s="736"/>
      <c r="I179" s="736"/>
    </row>
    <row r="180" spans="1:9" ht="12.75">
      <c r="A180" s="833"/>
      <c r="B180" s="107" t="s">
        <v>205</v>
      </c>
      <c r="C180" s="810"/>
      <c r="D180" s="88"/>
      <c r="E180" s="696"/>
      <c r="F180" s="101"/>
      <c r="G180" s="696"/>
      <c r="H180" s="736"/>
      <c r="I180" s="736"/>
    </row>
    <row r="181" spans="1:9" ht="14.25">
      <c r="A181" s="832" t="s">
        <v>228</v>
      </c>
      <c r="B181" s="644" t="s">
        <v>197</v>
      </c>
      <c r="C181" s="823">
        <v>973</v>
      </c>
      <c r="D181" s="666" t="s">
        <v>311</v>
      </c>
      <c r="E181" s="667" t="s">
        <v>72</v>
      </c>
      <c r="F181" s="667">
        <v>598</v>
      </c>
      <c r="G181" s="667">
        <v>211</v>
      </c>
      <c r="H181" s="825">
        <v>1941.7</v>
      </c>
      <c r="I181" s="825">
        <v>2096</v>
      </c>
    </row>
    <row r="182" spans="1:9" ht="14.25">
      <c r="A182" s="834" t="s">
        <v>351</v>
      </c>
      <c r="B182" s="644" t="s">
        <v>195</v>
      </c>
      <c r="C182" s="815">
        <v>973</v>
      </c>
      <c r="D182" s="666" t="s">
        <v>311</v>
      </c>
      <c r="E182" s="667" t="s">
        <v>72</v>
      </c>
      <c r="F182" s="667">
        <v>598</v>
      </c>
      <c r="G182" s="667">
        <v>213</v>
      </c>
      <c r="H182" s="678">
        <v>615</v>
      </c>
      <c r="I182" s="678">
        <v>615.3</v>
      </c>
    </row>
    <row r="183" spans="1:9" ht="14.25">
      <c r="A183" s="816" t="s">
        <v>352</v>
      </c>
      <c r="B183" s="644" t="s">
        <v>199</v>
      </c>
      <c r="C183" s="815">
        <v>973</v>
      </c>
      <c r="D183" s="666" t="s">
        <v>311</v>
      </c>
      <c r="E183" s="667" t="s">
        <v>72</v>
      </c>
      <c r="F183" s="667">
        <v>598</v>
      </c>
      <c r="G183" s="667">
        <v>221</v>
      </c>
      <c r="H183" s="678">
        <v>11</v>
      </c>
      <c r="I183" s="678">
        <v>11</v>
      </c>
    </row>
    <row r="184" spans="1:9" ht="14.25">
      <c r="A184" s="834" t="s">
        <v>353</v>
      </c>
      <c r="B184" s="644" t="s">
        <v>196</v>
      </c>
      <c r="C184" s="815">
        <v>973</v>
      </c>
      <c r="D184" s="666" t="s">
        <v>311</v>
      </c>
      <c r="E184" s="667" t="s">
        <v>72</v>
      </c>
      <c r="F184" s="667">
        <v>598</v>
      </c>
      <c r="G184" s="667">
        <v>222</v>
      </c>
      <c r="H184" s="678">
        <v>85</v>
      </c>
      <c r="I184" s="678">
        <v>85</v>
      </c>
    </row>
    <row r="185" spans="1:9" ht="14.25">
      <c r="A185" s="1519" t="s">
        <v>354</v>
      </c>
      <c r="B185" s="644" t="s">
        <v>198</v>
      </c>
      <c r="C185" s="815">
        <v>973</v>
      </c>
      <c r="D185" s="666" t="s">
        <v>311</v>
      </c>
      <c r="E185" s="667" t="s">
        <v>72</v>
      </c>
      <c r="F185" s="667">
        <v>598</v>
      </c>
      <c r="G185" s="667">
        <v>226</v>
      </c>
      <c r="H185" s="678">
        <v>4</v>
      </c>
      <c r="I185" s="678">
        <v>4</v>
      </c>
    </row>
    <row r="186" spans="1:9" ht="14.25">
      <c r="A186" s="833" t="s">
        <v>355</v>
      </c>
      <c r="B186" s="685" t="s">
        <v>77</v>
      </c>
      <c r="C186" s="815">
        <v>973</v>
      </c>
      <c r="D186" s="666" t="s">
        <v>311</v>
      </c>
      <c r="E186" s="667" t="s">
        <v>72</v>
      </c>
      <c r="F186" s="667">
        <v>598</v>
      </c>
      <c r="G186" s="667">
        <v>340</v>
      </c>
      <c r="H186" s="678">
        <v>45</v>
      </c>
      <c r="I186" s="678">
        <v>45</v>
      </c>
    </row>
    <row r="187" spans="1:9" ht="14.25">
      <c r="A187" s="835" t="s">
        <v>356</v>
      </c>
      <c r="B187" s="685" t="s">
        <v>114</v>
      </c>
      <c r="C187" s="24">
        <v>973</v>
      </c>
      <c r="D187" s="632" t="s">
        <v>311</v>
      </c>
      <c r="E187" s="632" t="s">
        <v>72</v>
      </c>
      <c r="F187" s="679">
        <v>598</v>
      </c>
      <c r="G187" s="679">
        <v>310</v>
      </c>
      <c r="H187" s="738">
        <v>45.8</v>
      </c>
      <c r="I187" s="738">
        <v>45.8</v>
      </c>
    </row>
    <row r="188" spans="1:9" ht="15">
      <c r="A188" s="564" t="s">
        <v>357</v>
      </c>
      <c r="B188" s="836" t="s">
        <v>368</v>
      </c>
      <c r="C188" s="778">
        <v>973</v>
      </c>
      <c r="D188" s="648">
        <v>1004</v>
      </c>
      <c r="E188" s="655" t="s">
        <v>223</v>
      </c>
      <c r="F188" s="655"/>
      <c r="G188" s="837"/>
      <c r="H188" s="1375">
        <f>H190+H197</f>
        <v>6884.900000000001</v>
      </c>
      <c r="I188" s="1375">
        <v>7000</v>
      </c>
    </row>
    <row r="189" spans="1:9" ht="12.75">
      <c r="A189" s="652"/>
      <c r="B189" s="838" t="s">
        <v>222</v>
      </c>
      <c r="C189" s="780"/>
      <c r="D189" s="839"/>
      <c r="E189" s="673"/>
      <c r="F189" s="673"/>
      <c r="G189" s="840"/>
      <c r="H189" s="841"/>
      <c r="I189" s="841"/>
    </row>
    <row r="190" spans="1:9" ht="12.75">
      <c r="A190" s="648" t="s">
        <v>358</v>
      </c>
      <c r="B190" s="303" t="s">
        <v>234</v>
      </c>
      <c r="C190" s="810">
        <v>973</v>
      </c>
      <c r="D190" s="75">
        <v>1004</v>
      </c>
      <c r="E190" s="704" t="s">
        <v>235</v>
      </c>
      <c r="F190" s="128"/>
      <c r="G190" s="704"/>
      <c r="H190" s="619">
        <f>H193</f>
        <v>5783.1</v>
      </c>
      <c r="I190" s="619">
        <f>I193</f>
        <v>6072.2</v>
      </c>
    </row>
    <row r="191" spans="1:9" ht="12.75">
      <c r="A191" s="652"/>
      <c r="B191" s="303" t="s">
        <v>367</v>
      </c>
      <c r="C191" s="810"/>
      <c r="D191" s="75"/>
      <c r="E191" s="704"/>
      <c r="F191" s="128"/>
      <c r="G191" s="704"/>
      <c r="H191" s="628"/>
      <c r="I191" s="628"/>
    </row>
    <row r="192" spans="1:9" ht="12.75">
      <c r="A192" s="842"/>
      <c r="B192" s="838" t="s">
        <v>366</v>
      </c>
      <c r="C192" s="780"/>
      <c r="D192" s="839"/>
      <c r="E192" s="673"/>
      <c r="F192" s="708"/>
      <c r="G192" s="673"/>
      <c r="H192" s="639"/>
      <c r="I192" s="639"/>
    </row>
    <row r="193" spans="1:9" ht="12.75">
      <c r="A193" s="1520" t="s">
        <v>359</v>
      </c>
      <c r="B193" s="304" t="s">
        <v>203</v>
      </c>
      <c r="C193" s="608">
        <v>973</v>
      </c>
      <c r="D193" s="842">
        <v>1004</v>
      </c>
      <c r="E193" s="85" t="s">
        <v>236</v>
      </c>
      <c r="F193" s="607">
        <v>598</v>
      </c>
      <c r="G193" s="607"/>
      <c r="H193" s="843">
        <f>H196</f>
        <v>5783.1</v>
      </c>
      <c r="I193" s="843">
        <f>I196</f>
        <v>6072.2</v>
      </c>
    </row>
    <row r="194" spans="1:9" ht="12.75">
      <c r="A194" s="607"/>
      <c r="B194" s="304" t="s">
        <v>224</v>
      </c>
      <c r="C194" s="891"/>
      <c r="D194" s="842"/>
      <c r="E194" s="85"/>
      <c r="F194" s="607"/>
      <c r="G194" s="85"/>
      <c r="H194" s="843"/>
      <c r="I194" s="843"/>
    </row>
    <row r="195" spans="1:9" ht="12.75">
      <c r="A195" s="622"/>
      <c r="B195" s="304" t="s">
        <v>225</v>
      </c>
      <c r="C195" s="891"/>
      <c r="D195" s="842"/>
      <c r="E195" s="85"/>
      <c r="F195" s="607"/>
      <c r="G195" s="85"/>
      <c r="H195" s="843"/>
      <c r="I195" s="843"/>
    </row>
    <row r="196" spans="1:9" ht="14.25">
      <c r="A196" s="1521" t="s">
        <v>690</v>
      </c>
      <c r="B196" s="844" t="s">
        <v>221</v>
      </c>
      <c r="C196" s="792">
        <v>973</v>
      </c>
      <c r="D196" s="711">
        <v>1004</v>
      </c>
      <c r="E196" s="845" t="s">
        <v>235</v>
      </c>
      <c r="F196" s="609">
        <v>598</v>
      </c>
      <c r="G196" s="845">
        <v>262</v>
      </c>
      <c r="H196" s="846">
        <v>5783.1</v>
      </c>
      <c r="I196" s="846">
        <v>6072.2</v>
      </c>
    </row>
    <row r="197" spans="1:9" ht="15">
      <c r="A197" s="743" t="s">
        <v>691</v>
      </c>
      <c r="B197" s="773" t="s">
        <v>237</v>
      </c>
      <c r="C197" s="883">
        <v>973</v>
      </c>
      <c r="D197" s="743">
        <v>1004</v>
      </c>
      <c r="E197" s="743" t="s">
        <v>97</v>
      </c>
      <c r="F197" s="743">
        <v>598</v>
      </c>
      <c r="G197" s="743"/>
      <c r="H197" s="1374">
        <f>H198</f>
        <v>1101.8</v>
      </c>
      <c r="I197" s="1374">
        <f>I198</f>
        <v>1167.8</v>
      </c>
    </row>
    <row r="198" spans="1:9" ht="14.25">
      <c r="A198" s="1522" t="s">
        <v>692</v>
      </c>
      <c r="B198" s="641" t="s">
        <v>198</v>
      </c>
      <c r="C198" s="815">
        <v>973</v>
      </c>
      <c r="D198" s="660">
        <v>1004</v>
      </c>
      <c r="E198" s="660" t="s">
        <v>97</v>
      </c>
      <c r="F198" s="660">
        <v>598</v>
      </c>
      <c r="G198" s="660">
        <v>226</v>
      </c>
      <c r="H198" s="643">
        <v>1101.8</v>
      </c>
      <c r="I198" s="643">
        <v>1167.8</v>
      </c>
    </row>
    <row r="199" spans="1:9" ht="15">
      <c r="A199" s="1523" t="s">
        <v>246</v>
      </c>
      <c r="B199" s="1524" t="s">
        <v>148</v>
      </c>
      <c r="C199" s="1525">
        <v>973</v>
      </c>
      <c r="D199" s="1526" t="s">
        <v>477</v>
      </c>
      <c r="E199" s="1527"/>
      <c r="F199" s="1527"/>
      <c r="G199" s="1528"/>
      <c r="H199" s="1529">
        <f>H200</f>
        <v>211</v>
      </c>
      <c r="I199" s="1529">
        <f>I200</f>
        <v>593.3</v>
      </c>
    </row>
    <row r="200" spans="1:9" ht="14.25">
      <c r="A200" s="1539" t="s">
        <v>495</v>
      </c>
      <c r="B200" s="1398" t="s">
        <v>478</v>
      </c>
      <c r="C200" s="1436">
        <v>973</v>
      </c>
      <c r="D200" s="1400" t="s">
        <v>258</v>
      </c>
      <c r="E200" s="1229"/>
      <c r="F200" s="1537"/>
      <c r="G200" s="1541"/>
      <c r="H200" s="1546">
        <f>H202</f>
        <v>211</v>
      </c>
      <c r="I200" s="1439">
        <f>I202</f>
        <v>593.3</v>
      </c>
    </row>
    <row r="201" spans="1:9" ht="15">
      <c r="A201" s="1540"/>
      <c r="B201" s="1404" t="s">
        <v>479</v>
      </c>
      <c r="C201" s="1508"/>
      <c r="D201" s="1405"/>
      <c r="E201" s="1509"/>
      <c r="F201" s="1538"/>
      <c r="G201" s="1542"/>
      <c r="H201" s="1407"/>
      <c r="I201" s="1430"/>
    </row>
    <row r="202" spans="1:9" ht="14.25">
      <c r="A202" s="1530" t="s">
        <v>496</v>
      </c>
      <c r="B202" s="1531" t="s">
        <v>149</v>
      </c>
      <c r="C202" s="1532">
        <v>973</v>
      </c>
      <c r="D202" s="1533" t="s">
        <v>258</v>
      </c>
      <c r="E202" s="1235" t="s">
        <v>96</v>
      </c>
      <c r="F202" s="1534"/>
      <c r="G202" s="1535"/>
      <c r="H202" s="1536">
        <f>H205</f>
        <v>211</v>
      </c>
      <c r="I202" s="1237">
        <f>I205</f>
        <v>593.3</v>
      </c>
    </row>
    <row r="203" spans="1:9" ht="14.25">
      <c r="A203" s="849"/>
      <c r="B203" s="850" t="s">
        <v>300</v>
      </c>
      <c r="C203" s="608"/>
      <c r="D203" s="146"/>
      <c r="E203" s="842"/>
      <c r="F203" s="92"/>
      <c r="G203" s="842"/>
      <c r="H203" s="362"/>
      <c r="I203" s="851"/>
    </row>
    <row r="204" spans="1:9" ht="14.25">
      <c r="A204" s="849"/>
      <c r="B204" s="850" t="s">
        <v>301</v>
      </c>
      <c r="C204" s="788"/>
      <c r="D204" s="852"/>
      <c r="E204" s="682"/>
      <c r="F204" s="682"/>
      <c r="G204" s="660"/>
      <c r="H204" s="854"/>
      <c r="I204" s="855"/>
    </row>
    <row r="205" spans="1:9" ht="14.25">
      <c r="A205" s="856" t="s">
        <v>497</v>
      </c>
      <c r="B205" s="761" t="s">
        <v>182</v>
      </c>
      <c r="C205" s="24">
        <v>973</v>
      </c>
      <c r="D205" s="752" t="s">
        <v>258</v>
      </c>
      <c r="E205" s="141" t="s">
        <v>96</v>
      </c>
      <c r="F205" s="842">
        <v>500</v>
      </c>
      <c r="G205" s="857"/>
      <c r="H205" s="363">
        <f>H207</f>
        <v>211</v>
      </c>
      <c r="I205" s="1545">
        <f>I207</f>
        <v>593.3</v>
      </c>
    </row>
    <row r="206" spans="1:9" ht="14.25">
      <c r="A206" s="858"/>
      <c r="B206" s="723" t="s">
        <v>183</v>
      </c>
      <c r="C206" s="815"/>
      <c r="D206" s="859"/>
      <c r="E206" s="853"/>
      <c r="F206" s="682"/>
      <c r="G206" s="660"/>
      <c r="H206" s="854"/>
      <c r="I206" s="851"/>
    </row>
    <row r="207" spans="1:9" ht="12.75">
      <c r="A207" s="860" t="s">
        <v>497</v>
      </c>
      <c r="B207" s="723" t="s">
        <v>198</v>
      </c>
      <c r="C207" s="824">
        <v>973</v>
      </c>
      <c r="D207" s="748" t="s">
        <v>258</v>
      </c>
      <c r="E207" s="861" t="s">
        <v>96</v>
      </c>
      <c r="F207" s="711">
        <v>500</v>
      </c>
      <c r="G207" s="862">
        <v>226</v>
      </c>
      <c r="H207" s="1543">
        <v>211</v>
      </c>
      <c r="I207" s="1544">
        <v>593.3</v>
      </c>
    </row>
    <row r="208" spans="1:9" ht="15">
      <c r="A208" s="564" t="s">
        <v>179</v>
      </c>
      <c r="B208" s="241" t="s">
        <v>175</v>
      </c>
      <c r="C208" s="864">
        <v>973</v>
      </c>
      <c r="D208" s="181" t="s">
        <v>255</v>
      </c>
      <c r="E208" s="864"/>
      <c r="F208" s="182"/>
      <c r="G208" s="564" t="s">
        <v>7</v>
      </c>
      <c r="H208" s="733">
        <f>SUM(H209:H211)</f>
        <v>800</v>
      </c>
      <c r="I208" s="733">
        <f>SUM(I209:I211)</f>
        <v>800</v>
      </c>
    </row>
    <row r="209" spans="1:9" ht="15">
      <c r="A209" s="776" t="s">
        <v>180</v>
      </c>
      <c r="B209" s="656" t="s">
        <v>216</v>
      </c>
      <c r="C209" s="778">
        <v>973</v>
      </c>
      <c r="D209" s="650" t="s">
        <v>255</v>
      </c>
      <c r="E209" s="655" t="s">
        <v>95</v>
      </c>
      <c r="F209" s="865"/>
      <c r="G209" s="866"/>
      <c r="H209" s="718">
        <f>H212</f>
        <v>800</v>
      </c>
      <c r="I209" s="718">
        <f>I212</f>
        <v>800</v>
      </c>
    </row>
    <row r="210" spans="1:9" ht="15">
      <c r="A210" s="867"/>
      <c r="B210" s="241" t="s">
        <v>218</v>
      </c>
      <c r="C210" s="810"/>
      <c r="D210" s="77"/>
      <c r="E210" s="652"/>
      <c r="F210" s="75"/>
      <c r="G210" s="863"/>
      <c r="H210" s="868"/>
      <c r="I210" s="868"/>
    </row>
    <row r="211" spans="1:9" ht="15">
      <c r="A211" s="869"/>
      <c r="B211" s="870" t="s">
        <v>217</v>
      </c>
      <c r="C211" s="780"/>
      <c r="D211" s="871"/>
      <c r="E211" s="693"/>
      <c r="F211" s="839"/>
      <c r="G211" s="722"/>
      <c r="H211" s="872"/>
      <c r="I211" s="872"/>
    </row>
    <row r="212" spans="1:9" ht="14.25">
      <c r="A212" s="1547" t="s">
        <v>226</v>
      </c>
      <c r="B212" s="630" t="s">
        <v>182</v>
      </c>
      <c r="C212" s="603">
        <v>973</v>
      </c>
      <c r="D212" s="847" t="s">
        <v>255</v>
      </c>
      <c r="E212" s="712" t="s">
        <v>95</v>
      </c>
      <c r="F212" s="848">
        <v>500</v>
      </c>
      <c r="G212" s="713"/>
      <c r="H212" s="738">
        <f>H214</f>
        <v>800</v>
      </c>
      <c r="I212" s="738">
        <f>I214</f>
        <v>800</v>
      </c>
    </row>
    <row r="213" spans="1:9" ht="14.25">
      <c r="A213" s="1548"/>
      <c r="B213" s="243" t="s">
        <v>183</v>
      </c>
      <c r="C213" s="608"/>
      <c r="D213" s="146"/>
      <c r="E213" s="842"/>
      <c r="F213" s="141"/>
      <c r="G213" s="719"/>
      <c r="H213" s="702"/>
      <c r="I213" s="702"/>
    </row>
    <row r="214" spans="1:9" ht="14.25">
      <c r="A214" s="1549" t="s">
        <v>227</v>
      </c>
      <c r="B214" s="746" t="s">
        <v>198</v>
      </c>
      <c r="C214" s="603">
        <v>973</v>
      </c>
      <c r="D214" s="847" t="s">
        <v>255</v>
      </c>
      <c r="E214" s="712" t="s">
        <v>95</v>
      </c>
      <c r="F214" s="848">
        <v>500</v>
      </c>
      <c r="G214" s="713">
        <v>226</v>
      </c>
      <c r="H214" s="738">
        <v>800</v>
      </c>
      <c r="I214" s="738">
        <v>800</v>
      </c>
    </row>
    <row r="215" spans="1:9" ht="15">
      <c r="A215" s="822"/>
      <c r="B215" s="873" t="s">
        <v>56</v>
      </c>
      <c r="C215" s="885"/>
      <c r="D215" s="828"/>
      <c r="E215" s="828"/>
      <c r="F215" s="828"/>
      <c r="G215" s="743"/>
      <c r="H215" s="745">
        <f>H12+H65+H69+H72+H86+H95+H99+H138+H155+H177+H199+H208</f>
        <v>81240</v>
      </c>
      <c r="I215" s="745">
        <f>I12+I65+I69+I72+I86+I97+I99+I138+I155+I177+I199+I208</f>
        <v>83400.00000000001</v>
      </c>
    </row>
    <row r="216" spans="2:9" ht="12.75">
      <c r="B216" s="80"/>
      <c r="C216" s="877"/>
      <c r="D216" s="81"/>
      <c r="E216" s="81"/>
      <c r="F216" s="81"/>
      <c r="G216" s="82"/>
      <c r="H216" s="149"/>
      <c r="I216" s="149"/>
    </row>
    <row r="217" spans="1:8" ht="15">
      <c r="A217" s="149"/>
      <c r="B217" s="241" t="s">
        <v>115</v>
      </c>
      <c r="C217" s="1367"/>
      <c r="D217" s="149"/>
      <c r="E217" s="149"/>
      <c r="F217" s="149"/>
      <c r="G217" s="149"/>
      <c r="H217" s="149"/>
    </row>
    <row r="218" spans="1:8" ht="12.75">
      <c r="A218" s="149"/>
      <c r="B218" s="149"/>
      <c r="C218" s="1367"/>
      <c r="D218" s="149"/>
      <c r="E218" s="1566" t="s">
        <v>249</v>
      </c>
      <c r="F218" s="1566"/>
      <c r="G218" s="1566"/>
      <c r="H218" s="1566"/>
    </row>
    <row r="219" ht="12.75">
      <c r="B219" s="309"/>
    </row>
    <row r="220" ht="12.75">
      <c r="B220" s="309"/>
    </row>
    <row r="221" ht="12.75">
      <c r="B221" s="309"/>
    </row>
    <row r="222" ht="12.75">
      <c r="B222" s="309"/>
    </row>
    <row r="223" ht="12.75">
      <c r="B223" s="309"/>
    </row>
    <row r="224" ht="12.75">
      <c r="B224" s="309"/>
    </row>
    <row r="225" ht="12.75">
      <c r="B225" s="309"/>
    </row>
    <row r="226" ht="12.75">
      <c r="B226" s="309"/>
    </row>
    <row r="227" ht="12.75">
      <c r="B227" s="309"/>
    </row>
    <row r="228" ht="12.75">
      <c r="B228" s="309"/>
    </row>
    <row r="229" ht="12.75">
      <c r="B229" s="309"/>
    </row>
    <row r="230" ht="12.75">
      <c r="B230" s="309"/>
    </row>
    <row r="231" ht="12.75">
      <c r="B231" s="309"/>
    </row>
    <row r="232" ht="12.75">
      <c r="B232" s="309"/>
    </row>
    <row r="233" ht="12.75">
      <c r="B233" s="309"/>
    </row>
    <row r="234" ht="12.75">
      <c r="B234" s="309"/>
    </row>
    <row r="235" ht="12.75">
      <c r="B235" s="309"/>
    </row>
    <row r="236" ht="12.75">
      <c r="B236" s="309"/>
    </row>
    <row r="237" ht="12.75">
      <c r="B237" s="309"/>
    </row>
    <row r="238" ht="12.75">
      <c r="B238" s="309"/>
    </row>
    <row r="239" ht="12.75">
      <c r="B239" s="309"/>
    </row>
    <row r="240" ht="12.75">
      <c r="B240" s="309"/>
    </row>
    <row r="241" ht="12.75">
      <c r="B241" s="309"/>
    </row>
    <row r="242" ht="12.75">
      <c r="B242" s="309"/>
    </row>
    <row r="243" ht="12.75">
      <c r="B243" s="309"/>
    </row>
    <row r="244" ht="12.75">
      <c r="B244" s="309"/>
    </row>
    <row r="245" ht="12.75">
      <c r="B245" s="309"/>
    </row>
    <row r="246" ht="12.75">
      <c r="B246" s="309"/>
    </row>
    <row r="247" ht="12.75">
      <c r="B247" s="309"/>
    </row>
    <row r="248" ht="12.75">
      <c r="B248" s="309"/>
    </row>
    <row r="249" ht="12.75">
      <c r="B249" s="309"/>
    </row>
    <row r="250" ht="12.75">
      <c r="B250" s="309"/>
    </row>
    <row r="251" ht="12.75">
      <c r="B251" s="309"/>
    </row>
    <row r="252" ht="12.75">
      <c r="B252" s="309"/>
    </row>
    <row r="253" ht="12.75">
      <c r="B253" s="309"/>
    </row>
    <row r="254" ht="12.75">
      <c r="B254" s="309"/>
    </row>
    <row r="255" ht="12.75">
      <c r="B255" s="309"/>
    </row>
  </sheetData>
  <mergeCells count="9">
    <mergeCell ref="F1:I1"/>
    <mergeCell ref="F2:I2"/>
    <mergeCell ref="F3:I3"/>
    <mergeCell ref="C4:I4"/>
    <mergeCell ref="B6:H6"/>
    <mergeCell ref="B7:H7"/>
    <mergeCell ref="B8:C8"/>
    <mergeCell ref="E218:H218"/>
    <mergeCell ref="H8:I8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24" sqref="C24"/>
    </sheetView>
  </sheetViews>
  <sheetFormatPr defaultColWidth="9.00390625" defaultRowHeight="12.75"/>
  <cols>
    <col min="1" max="1" width="27.875" style="0" customWidth="1"/>
    <col min="2" max="2" width="51.25390625" style="0" customWidth="1"/>
    <col min="3" max="3" width="13.125" style="0" customWidth="1"/>
    <col min="4" max="4" width="11.125" style="0" customWidth="1"/>
    <col min="5" max="5" width="10.75390625" style="0" customWidth="1"/>
  </cols>
  <sheetData>
    <row r="1" spans="2:3" ht="12.75">
      <c r="B1" s="1601" t="s">
        <v>310</v>
      </c>
      <c r="C1" s="1601"/>
    </row>
    <row r="2" spans="2:3" ht="12.75">
      <c r="B2" s="1601" t="s">
        <v>247</v>
      </c>
      <c r="C2" s="1601"/>
    </row>
    <row r="3" spans="2:9" ht="12.75">
      <c r="B3" s="1601" t="s">
        <v>643</v>
      </c>
      <c r="C3" s="1587"/>
      <c r="I3" t="s">
        <v>7</v>
      </c>
    </row>
    <row r="4" spans="2:4" ht="12.75">
      <c r="B4" s="1596"/>
      <c r="C4" s="1596"/>
      <c r="D4" s="1596"/>
    </row>
    <row r="5" spans="2:3" ht="12.75">
      <c r="B5" s="343"/>
      <c r="C5" s="312"/>
    </row>
    <row r="6" spans="2:3" ht="12.75">
      <c r="B6" s="1602"/>
      <c r="C6" s="1602"/>
    </row>
    <row r="7" spans="1:3" ht="15.75">
      <c r="A7" s="1600" t="s">
        <v>515</v>
      </c>
      <c r="B7" s="1600"/>
      <c r="C7" s="1600"/>
    </row>
    <row r="8" spans="1:3" ht="15.75">
      <c r="A8" s="1600" t="s">
        <v>516</v>
      </c>
      <c r="B8" s="1600"/>
      <c r="C8" s="1600"/>
    </row>
    <row r="9" spans="1:3" ht="15.75">
      <c r="A9" s="367"/>
      <c r="B9" s="389" t="s">
        <v>579</v>
      </c>
      <c r="C9" s="346"/>
    </row>
    <row r="10" spans="2:5" ht="15">
      <c r="B10" s="118"/>
      <c r="C10" s="91"/>
      <c r="D10" s="1599"/>
      <c r="E10" s="1599"/>
    </row>
    <row r="11" spans="2:3" ht="12.75">
      <c r="B11" s="118"/>
      <c r="C11" s="91"/>
    </row>
    <row r="12" spans="1:5" s="367" customFormat="1" ht="15" customHeight="1">
      <c r="A12" s="364"/>
      <c r="B12" s="364"/>
      <c r="C12" s="365" t="s">
        <v>248</v>
      </c>
      <c r="D12" s="366" t="s">
        <v>248</v>
      </c>
      <c r="E12" s="366" t="s">
        <v>248</v>
      </c>
    </row>
    <row r="13" spans="1:5" s="367" customFormat="1" ht="15" customHeight="1">
      <c r="A13" s="368" t="s">
        <v>154</v>
      </c>
      <c r="B13" s="368" t="s">
        <v>155</v>
      </c>
      <c r="C13" s="369" t="s">
        <v>250</v>
      </c>
      <c r="D13" s="368" t="s">
        <v>251</v>
      </c>
      <c r="E13" s="368" t="s">
        <v>546</v>
      </c>
    </row>
    <row r="14" spans="1:5" s="367" customFormat="1" ht="15" customHeight="1">
      <c r="A14" s="370" t="s">
        <v>379</v>
      </c>
      <c r="B14" s="370" t="s">
        <v>517</v>
      </c>
      <c r="C14" s="371">
        <f>C17</f>
        <v>4999.999999999985</v>
      </c>
      <c r="D14" s="371">
        <f>D17</f>
        <v>2700</v>
      </c>
      <c r="E14" s="371">
        <f>E17</f>
        <v>1400.0000000000146</v>
      </c>
    </row>
    <row r="15" spans="1:5" s="367" customFormat="1" ht="15" customHeight="1">
      <c r="A15" s="370"/>
      <c r="B15" s="370" t="s">
        <v>518</v>
      </c>
      <c r="C15" s="372"/>
      <c r="D15" s="372"/>
      <c r="E15" s="372"/>
    </row>
    <row r="16" spans="1:5" s="367" customFormat="1" ht="15" customHeight="1">
      <c r="A16" s="373"/>
      <c r="B16" s="374"/>
      <c r="C16" s="375"/>
      <c r="D16" s="375"/>
      <c r="E16" s="375"/>
    </row>
    <row r="17" spans="1:5" s="367" customFormat="1" ht="15" customHeight="1">
      <c r="A17" s="370" t="s">
        <v>380</v>
      </c>
      <c r="B17" s="370" t="s">
        <v>156</v>
      </c>
      <c r="C17" s="371">
        <f>C23+C20</f>
        <v>4999.999999999985</v>
      </c>
      <c r="D17" s="371">
        <f>D23+D20</f>
        <v>2700</v>
      </c>
      <c r="E17" s="371">
        <f>E23+E20</f>
        <v>1400.0000000000146</v>
      </c>
    </row>
    <row r="18" spans="1:5" s="367" customFormat="1" ht="15" customHeight="1">
      <c r="A18" s="370"/>
      <c r="B18" s="370" t="s">
        <v>157</v>
      </c>
      <c r="C18" s="372"/>
      <c r="D18" s="372"/>
      <c r="E18" s="372"/>
    </row>
    <row r="19" spans="1:5" s="367" customFormat="1" ht="15" customHeight="1">
      <c r="A19" s="373"/>
      <c r="B19" s="374"/>
      <c r="C19" s="375"/>
      <c r="D19" s="375"/>
      <c r="E19" s="375"/>
    </row>
    <row r="20" spans="1:5" s="367" customFormat="1" ht="15" customHeight="1">
      <c r="A20" s="376" t="s">
        <v>158</v>
      </c>
      <c r="B20" s="377" t="s">
        <v>159</v>
      </c>
      <c r="C20" s="378">
        <f>-Дох_2012!F76</f>
        <v>-74000</v>
      </c>
      <c r="D20" s="378">
        <f>-'ДОХ 2013-2014'!D73</f>
        <v>-78540</v>
      </c>
      <c r="E20" s="378">
        <f>-'ДОХ 2013-2014'!G73</f>
        <v>-82000</v>
      </c>
    </row>
    <row r="21" spans="1:5" s="367" customFormat="1" ht="15" customHeight="1">
      <c r="A21" s="379"/>
      <c r="B21" s="380" t="s">
        <v>160</v>
      </c>
      <c r="C21" s="381"/>
      <c r="D21" s="381"/>
      <c r="E21" s="381"/>
    </row>
    <row r="22" spans="1:5" s="367" customFormat="1" ht="15" customHeight="1">
      <c r="A22" s="373"/>
      <c r="B22" s="382" t="s">
        <v>161</v>
      </c>
      <c r="C22" s="383"/>
      <c r="D22" s="383"/>
      <c r="E22" s="383"/>
    </row>
    <row r="23" spans="1:5" s="367" customFormat="1" ht="15" customHeight="1">
      <c r="A23" s="376" t="s">
        <v>162</v>
      </c>
      <c r="B23" s="377" t="s">
        <v>163</v>
      </c>
      <c r="C23" s="384">
        <f>'Вед стр_2012'!J243</f>
        <v>78999.99999999999</v>
      </c>
      <c r="D23" s="384">
        <f>'Расх 2013_2014'!H215</f>
        <v>81240</v>
      </c>
      <c r="E23" s="384">
        <f>'Расх 2013_2014'!I215</f>
        <v>83400.00000000001</v>
      </c>
    </row>
    <row r="24" spans="1:5" s="367" customFormat="1" ht="15" customHeight="1">
      <c r="A24" s="379"/>
      <c r="B24" s="380" t="s">
        <v>164</v>
      </c>
      <c r="C24" s="385"/>
      <c r="D24" s="385"/>
      <c r="E24" s="385"/>
    </row>
    <row r="25" spans="1:5" s="367" customFormat="1" ht="15" customHeight="1">
      <c r="A25" s="373"/>
      <c r="B25" s="382" t="s">
        <v>165</v>
      </c>
      <c r="C25" s="375"/>
      <c r="D25" s="375"/>
      <c r="E25" s="375"/>
    </row>
    <row r="26" spans="1:5" s="367" customFormat="1" ht="15" customHeight="1">
      <c r="A26" s="373"/>
      <c r="B26" s="368" t="s">
        <v>166</v>
      </c>
      <c r="C26" s="386">
        <f>C14</f>
        <v>4999.999999999985</v>
      </c>
      <c r="D26" s="386">
        <f>D14</f>
        <v>2700</v>
      </c>
      <c r="E26" s="386">
        <f>E14</f>
        <v>1400.0000000000146</v>
      </c>
    </row>
    <row r="27" s="367" customFormat="1" ht="15" customHeight="1"/>
    <row r="28" s="367" customFormat="1" ht="15" customHeight="1"/>
    <row r="29" spans="1:5" ht="15">
      <c r="A29" s="367"/>
      <c r="B29" s="367"/>
      <c r="C29" s="367"/>
      <c r="D29" s="367"/>
      <c r="E29" s="367"/>
    </row>
    <row r="30" spans="1:7" ht="15">
      <c r="A30" s="387" t="s">
        <v>269</v>
      </c>
      <c r="B30" s="367"/>
      <c r="C30" s="367"/>
      <c r="D30" s="388" t="s">
        <v>249</v>
      </c>
      <c r="E30" s="388"/>
      <c r="F30" s="240"/>
      <c r="G30" s="240"/>
    </row>
  </sheetData>
  <mergeCells count="8">
    <mergeCell ref="D10:E10"/>
    <mergeCell ref="A7:C7"/>
    <mergeCell ref="A8:C8"/>
    <mergeCell ref="B1:C1"/>
    <mergeCell ref="B2:C2"/>
    <mergeCell ref="B3:C3"/>
    <mergeCell ref="B6:C6"/>
    <mergeCell ref="B4:D4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K24" sqref="K24"/>
    </sheetView>
  </sheetViews>
  <sheetFormatPr defaultColWidth="9.00390625" defaultRowHeight="12.75"/>
  <cols>
    <col min="1" max="1" width="7.00390625" style="1125" customWidth="1"/>
    <col min="2" max="2" width="62.625" style="1125" customWidth="1"/>
    <col min="3" max="4" width="8.75390625" style="1125" customWidth="1"/>
    <col min="5" max="5" width="10.875" style="1125" customWidth="1"/>
    <col min="6" max="7" width="8.75390625" style="1125" customWidth="1"/>
    <col min="8" max="8" width="15.25390625" style="1125" customWidth="1"/>
    <col min="9" max="9" width="8.75390625" style="1125" customWidth="1"/>
  </cols>
  <sheetData>
    <row r="1" spans="6:8" ht="9.75" customHeight="1">
      <c r="F1" s="1598" t="s">
        <v>642</v>
      </c>
      <c r="G1" s="1598"/>
      <c r="H1" s="1598"/>
    </row>
    <row r="2" spans="6:8" ht="9.75" customHeight="1">
      <c r="F2" s="1598" t="s">
        <v>576</v>
      </c>
      <c r="G2" s="1598"/>
      <c r="H2" s="1598"/>
    </row>
    <row r="3" spans="6:8" ht="9.75" customHeight="1">
      <c r="F3" s="1598" t="s">
        <v>636</v>
      </c>
      <c r="G3" s="1598"/>
      <c r="H3" s="1598"/>
    </row>
    <row r="4" spans="2:8" ht="13.5" customHeight="1">
      <c r="B4" s="1597" t="s">
        <v>586</v>
      </c>
      <c r="C4" s="1597"/>
      <c r="D4" s="1597"/>
      <c r="E4" s="1597"/>
      <c r="F4" s="1597"/>
      <c r="G4" s="1597"/>
      <c r="H4" s="1212"/>
    </row>
    <row r="5" spans="1:8" ht="14.25" customHeight="1">
      <c r="A5" s="1126"/>
      <c r="B5" s="1127" t="s">
        <v>587</v>
      </c>
      <c r="C5" s="1126"/>
      <c r="D5" s="1126"/>
      <c r="E5" s="1126"/>
      <c r="F5" s="1126"/>
      <c r="G5" s="1126"/>
      <c r="H5" s="1555">
        <f>H7+H18</f>
        <v>7817</v>
      </c>
    </row>
    <row r="6" spans="1:8" ht="12.75" customHeight="1">
      <c r="A6" s="1128"/>
      <c r="B6" s="1129" t="s">
        <v>588</v>
      </c>
      <c r="C6" s="1128"/>
      <c r="D6" s="1130"/>
      <c r="E6" s="1128"/>
      <c r="F6" s="1130"/>
      <c r="G6" s="1131"/>
      <c r="H6" s="1132"/>
    </row>
    <row r="7" spans="1:9" s="367" customFormat="1" ht="15" customHeight="1">
      <c r="A7" s="1133" t="s">
        <v>4</v>
      </c>
      <c r="B7" s="1134" t="s">
        <v>583</v>
      </c>
      <c r="C7" s="1135">
        <v>973</v>
      </c>
      <c r="D7" s="1136" t="s">
        <v>88</v>
      </c>
      <c r="E7" s="1133" t="s">
        <v>89</v>
      </c>
      <c r="F7" s="1136" t="s">
        <v>90</v>
      </c>
      <c r="G7" s="1137"/>
      <c r="H7" s="1191">
        <f>SUM(H9:H17)</f>
        <v>3080</v>
      </c>
      <c r="I7" s="1138"/>
    </row>
    <row r="8" spans="1:8" ht="12" customHeight="1">
      <c r="A8" s="1139"/>
      <c r="B8" s="527" t="s">
        <v>582</v>
      </c>
      <c r="C8" s="34">
        <v>973</v>
      </c>
      <c r="D8" s="1140" t="s">
        <v>88</v>
      </c>
      <c r="E8" s="1141" t="s">
        <v>89</v>
      </c>
      <c r="F8" s="1140" t="s">
        <v>90</v>
      </c>
      <c r="G8" s="1142">
        <v>241</v>
      </c>
      <c r="H8" s="204">
        <f>SUM(H9:H17)</f>
        <v>3080</v>
      </c>
    </row>
    <row r="9" spans="1:8" ht="10.5" customHeight="1">
      <c r="A9" s="1143" t="s">
        <v>219</v>
      </c>
      <c r="B9" s="1144" t="s">
        <v>91</v>
      </c>
      <c r="C9" s="35">
        <v>973</v>
      </c>
      <c r="D9" s="108" t="s">
        <v>88</v>
      </c>
      <c r="E9" s="1012" t="s">
        <v>89</v>
      </c>
      <c r="F9" s="108" t="s">
        <v>90</v>
      </c>
      <c r="G9" s="1145"/>
      <c r="H9" s="1146">
        <v>2084.4</v>
      </c>
    </row>
    <row r="10" spans="1:8" ht="10.5" customHeight="1">
      <c r="A10" s="1147" t="s">
        <v>242</v>
      </c>
      <c r="B10" s="1148" t="s">
        <v>92</v>
      </c>
      <c r="C10" s="35">
        <v>973</v>
      </c>
      <c r="D10" s="1013" t="s">
        <v>88</v>
      </c>
      <c r="E10" s="1014" t="s">
        <v>89</v>
      </c>
      <c r="F10" s="1013" t="s">
        <v>90</v>
      </c>
      <c r="G10" s="1149"/>
      <c r="H10" s="1150">
        <v>712.8</v>
      </c>
    </row>
    <row r="11" spans="1:8" ht="10.5" customHeight="1">
      <c r="A11" s="1147" t="s">
        <v>243</v>
      </c>
      <c r="B11" s="1151" t="s">
        <v>199</v>
      </c>
      <c r="C11" s="35">
        <v>973</v>
      </c>
      <c r="D11" s="1013" t="s">
        <v>88</v>
      </c>
      <c r="E11" s="1014" t="s">
        <v>89</v>
      </c>
      <c r="F11" s="1013" t="s">
        <v>90</v>
      </c>
      <c r="G11" s="1149"/>
      <c r="H11" s="1150">
        <v>55</v>
      </c>
    </row>
    <row r="12" spans="1:8" ht="10.5" customHeight="1">
      <c r="A12" s="1147" t="s">
        <v>343</v>
      </c>
      <c r="B12" s="1151" t="s">
        <v>196</v>
      </c>
      <c r="C12" s="35">
        <v>973</v>
      </c>
      <c r="D12" s="1013" t="s">
        <v>88</v>
      </c>
      <c r="E12" s="1014" t="s">
        <v>89</v>
      </c>
      <c r="F12" s="1013" t="s">
        <v>90</v>
      </c>
      <c r="G12" s="1149"/>
      <c r="H12" s="1150">
        <v>22</v>
      </c>
    </row>
    <row r="13" spans="1:8" ht="10.5" customHeight="1">
      <c r="A13" s="1147" t="s">
        <v>244</v>
      </c>
      <c r="B13" s="1148" t="s">
        <v>265</v>
      </c>
      <c r="C13" s="35">
        <v>973</v>
      </c>
      <c r="D13" s="1013" t="s">
        <v>88</v>
      </c>
      <c r="E13" s="1014" t="s">
        <v>89</v>
      </c>
      <c r="F13" s="1013" t="s">
        <v>90</v>
      </c>
      <c r="G13" s="1149"/>
      <c r="H13" s="1150">
        <v>26.8</v>
      </c>
    </row>
    <row r="14" spans="1:8" ht="10.5" customHeight="1">
      <c r="A14" s="1147" t="s">
        <v>344</v>
      </c>
      <c r="B14" s="1151" t="s">
        <v>266</v>
      </c>
      <c r="C14" s="35">
        <v>973</v>
      </c>
      <c r="D14" s="1013" t="s">
        <v>88</v>
      </c>
      <c r="E14" s="1014" t="s">
        <v>89</v>
      </c>
      <c r="F14" s="1013" t="s">
        <v>90</v>
      </c>
      <c r="G14" s="1149"/>
      <c r="H14" s="1150">
        <v>40</v>
      </c>
    </row>
    <row r="15" spans="1:8" ht="10.5" customHeight="1">
      <c r="A15" s="1147" t="s">
        <v>345</v>
      </c>
      <c r="B15" s="1152" t="s">
        <v>93</v>
      </c>
      <c r="C15" s="35">
        <v>973</v>
      </c>
      <c r="D15" s="1013" t="s">
        <v>88</v>
      </c>
      <c r="E15" s="1014" t="s">
        <v>89</v>
      </c>
      <c r="F15" s="1013" t="s">
        <v>90</v>
      </c>
      <c r="G15" s="1149"/>
      <c r="H15" s="1150">
        <v>10</v>
      </c>
    </row>
    <row r="16" spans="1:8" ht="10.5" customHeight="1">
      <c r="A16" s="1147" t="s">
        <v>346</v>
      </c>
      <c r="B16" s="1152" t="s">
        <v>330</v>
      </c>
      <c r="C16" s="138">
        <v>973</v>
      </c>
      <c r="D16" s="72" t="s">
        <v>88</v>
      </c>
      <c r="E16" s="29" t="s">
        <v>89</v>
      </c>
      <c r="F16" s="72" t="s">
        <v>90</v>
      </c>
      <c r="G16" s="1153"/>
      <c r="H16" s="1154">
        <v>79</v>
      </c>
    </row>
    <row r="17" spans="1:8" ht="10.5" customHeight="1">
      <c r="A17" s="1147" t="s">
        <v>347</v>
      </c>
      <c r="B17" s="1152" t="s">
        <v>331</v>
      </c>
      <c r="C17" s="138">
        <v>973</v>
      </c>
      <c r="D17" s="72" t="s">
        <v>88</v>
      </c>
      <c r="E17" s="29" t="s">
        <v>89</v>
      </c>
      <c r="F17" s="72" t="s">
        <v>90</v>
      </c>
      <c r="G17" s="1153"/>
      <c r="H17" s="1154">
        <v>50</v>
      </c>
    </row>
    <row r="18" spans="1:9" s="367" customFormat="1" ht="15" customHeight="1">
      <c r="A18" s="1155">
        <v>2</v>
      </c>
      <c r="B18" s="1156" t="s">
        <v>589</v>
      </c>
      <c r="C18" s="1157"/>
      <c r="D18" s="1158"/>
      <c r="E18" s="1159"/>
      <c r="F18" s="1160"/>
      <c r="G18" s="1161"/>
      <c r="H18" s="1554">
        <f>H19+H36+H39</f>
        <v>4737</v>
      </c>
      <c r="I18" s="1138"/>
    </row>
    <row r="19" spans="1:9" s="250" customFormat="1" ht="12" customHeight="1">
      <c r="A19" s="254" t="s">
        <v>74</v>
      </c>
      <c r="B19" s="1585" t="s">
        <v>84</v>
      </c>
      <c r="C19" s="244">
        <v>973</v>
      </c>
      <c r="D19" s="1162" t="s">
        <v>85</v>
      </c>
      <c r="E19" s="247"/>
      <c r="F19" s="247"/>
      <c r="G19" s="247"/>
      <c r="H19" s="1163">
        <f>H20+H24+H29</f>
        <v>1846</v>
      </c>
      <c r="I19" s="1164"/>
    </row>
    <row r="20" spans="1:8" ht="12" customHeight="1">
      <c r="A20" s="1165" t="s">
        <v>6</v>
      </c>
      <c r="B20" s="289" t="s">
        <v>627</v>
      </c>
      <c r="C20" s="289">
        <v>973</v>
      </c>
      <c r="D20" s="1166" t="s">
        <v>85</v>
      </c>
      <c r="E20" s="29" t="s">
        <v>87</v>
      </c>
      <c r="F20" s="1166" t="s">
        <v>90</v>
      </c>
      <c r="G20" s="29"/>
      <c r="H20" s="1167">
        <f>H23</f>
        <v>565</v>
      </c>
    </row>
    <row r="21" spans="1:8" ht="12" customHeight="1">
      <c r="A21" s="1168"/>
      <c r="B21" s="290" t="s">
        <v>141</v>
      </c>
      <c r="C21" s="290"/>
      <c r="D21" s="110"/>
      <c r="E21" s="86"/>
      <c r="F21" s="24"/>
      <c r="G21" s="86"/>
      <c r="H21" s="1169"/>
    </row>
    <row r="22" spans="1:8" ht="12" customHeight="1">
      <c r="A22" s="1170"/>
      <c r="B22" s="442" t="s">
        <v>590</v>
      </c>
      <c r="C22" s="442"/>
      <c r="D22" s="1171"/>
      <c r="E22" s="1012"/>
      <c r="F22" s="124"/>
      <c r="G22" s="1012"/>
      <c r="H22" s="1172"/>
    </row>
    <row r="23" spans="1:8" ht="12" customHeight="1">
      <c r="A23" s="1173"/>
      <c r="B23" s="527" t="s">
        <v>582</v>
      </c>
      <c r="C23" s="289">
        <v>973</v>
      </c>
      <c r="D23" s="1166" t="s">
        <v>85</v>
      </c>
      <c r="E23" s="29" t="s">
        <v>87</v>
      </c>
      <c r="F23" s="1166" t="s">
        <v>90</v>
      </c>
      <c r="G23" s="1145">
        <v>241</v>
      </c>
      <c r="H23" s="1579">
        <v>565</v>
      </c>
    </row>
    <row r="24" spans="1:8" ht="12" customHeight="1">
      <c r="A24" s="292" t="s">
        <v>8</v>
      </c>
      <c r="B24" s="284" t="s">
        <v>628</v>
      </c>
      <c r="C24" s="78">
        <v>973</v>
      </c>
      <c r="D24" s="1166" t="s">
        <v>85</v>
      </c>
      <c r="E24" s="29" t="s">
        <v>86</v>
      </c>
      <c r="F24" s="30"/>
      <c r="G24" s="1153">
        <v>0</v>
      </c>
      <c r="H24" s="1174">
        <f>H27</f>
        <v>430</v>
      </c>
    </row>
    <row r="25" spans="1:8" ht="12" customHeight="1">
      <c r="A25" s="1175"/>
      <c r="B25" s="444" t="s">
        <v>307</v>
      </c>
      <c r="C25" s="67"/>
      <c r="D25" s="110"/>
      <c r="E25" s="86"/>
      <c r="F25" s="24"/>
      <c r="G25" s="1176"/>
      <c r="H25" s="202"/>
    </row>
    <row r="26" spans="1:8" ht="12" customHeight="1">
      <c r="A26" s="1175"/>
      <c r="B26" s="444" t="s">
        <v>144</v>
      </c>
      <c r="C26" s="67"/>
      <c r="D26" s="110"/>
      <c r="E26" s="86"/>
      <c r="F26" s="24"/>
      <c r="G26" s="1176"/>
      <c r="H26" s="202"/>
    </row>
    <row r="27" spans="1:8" ht="12" customHeight="1">
      <c r="A27" s="1177"/>
      <c r="B27" s="351" t="s">
        <v>581</v>
      </c>
      <c r="C27" s="138">
        <v>973</v>
      </c>
      <c r="D27" s="1178" t="s">
        <v>85</v>
      </c>
      <c r="E27" s="1014" t="s">
        <v>86</v>
      </c>
      <c r="F27" s="1178" t="s">
        <v>90</v>
      </c>
      <c r="G27" s="1014"/>
      <c r="H27" s="1179">
        <f>H28</f>
        <v>430</v>
      </c>
    </row>
    <row r="28" spans="1:8" ht="12" customHeight="1">
      <c r="A28" s="1177"/>
      <c r="B28" s="527" t="s">
        <v>582</v>
      </c>
      <c r="C28" s="138">
        <v>973</v>
      </c>
      <c r="D28" s="1178" t="s">
        <v>85</v>
      </c>
      <c r="E28" s="1014" t="s">
        <v>86</v>
      </c>
      <c r="F28" s="1178" t="s">
        <v>90</v>
      </c>
      <c r="G28" s="1149">
        <v>241</v>
      </c>
      <c r="H28" s="1578">
        <v>430</v>
      </c>
    </row>
    <row r="29" spans="1:8" ht="13.5" customHeight="1">
      <c r="A29" s="1180" t="s">
        <v>9</v>
      </c>
      <c r="B29" s="243" t="s">
        <v>629</v>
      </c>
      <c r="C29" s="78">
        <v>973</v>
      </c>
      <c r="D29" s="1166" t="s">
        <v>85</v>
      </c>
      <c r="E29" s="29" t="s">
        <v>545</v>
      </c>
      <c r="F29" s="1181"/>
      <c r="G29" s="86"/>
      <c r="H29" s="1182">
        <f>H34</f>
        <v>851</v>
      </c>
    </row>
    <row r="30" spans="1:8" ht="12" customHeight="1">
      <c r="A30" s="1183"/>
      <c r="B30" s="243" t="s">
        <v>630</v>
      </c>
      <c r="C30" s="67"/>
      <c r="D30" s="110"/>
      <c r="E30" s="86"/>
      <c r="F30" s="1184"/>
      <c r="G30" s="86"/>
      <c r="H30" s="1185"/>
    </row>
    <row r="31" spans="1:8" ht="12" customHeight="1">
      <c r="A31" s="1183"/>
      <c r="B31" s="241" t="s">
        <v>694</v>
      </c>
      <c r="C31" s="67"/>
      <c r="D31" s="110"/>
      <c r="E31" s="86"/>
      <c r="F31" s="1184"/>
      <c r="G31" s="86"/>
      <c r="H31" s="1185"/>
    </row>
    <row r="32" spans="1:8" ht="12" customHeight="1">
      <c r="A32" s="1177"/>
      <c r="B32" s="284" t="s">
        <v>395</v>
      </c>
      <c r="C32" s="138">
        <v>973</v>
      </c>
      <c r="D32" s="1178" t="s">
        <v>85</v>
      </c>
      <c r="E32" s="1014" t="s">
        <v>545</v>
      </c>
      <c r="F32" s="1178" t="s">
        <v>68</v>
      </c>
      <c r="G32" s="1149"/>
      <c r="H32" s="1186">
        <v>0</v>
      </c>
    </row>
    <row r="33" spans="1:8" ht="12" customHeight="1">
      <c r="A33" s="1177"/>
      <c r="B33" s="351" t="s">
        <v>581</v>
      </c>
      <c r="C33" s="138">
        <v>973</v>
      </c>
      <c r="D33" s="1178" t="s">
        <v>85</v>
      </c>
      <c r="E33" s="1014" t="s">
        <v>545</v>
      </c>
      <c r="F33" s="1178" t="s">
        <v>90</v>
      </c>
      <c r="G33" s="1149"/>
      <c r="H33" s="1186">
        <f>H34</f>
        <v>851</v>
      </c>
    </row>
    <row r="34" spans="1:8" ht="12" customHeight="1">
      <c r="A34" s="1177"/>
      <c r="B34" s="1187" t="s">
        <v>582</v>
      </c>
      <c r="C34" s="34">
        <v>973</v>
      </c>
      <c r="D34" s="110" t="s">
        <v>85</v>
      </c>
      <c r="E34" s="86" t="s">
        <v>545</v>
      </c>
      <c r="F34" s="110" t="s">
        <v>90</v>
      </c>
      <c r="G34" s="1145">
        <v>241</v>
      </c>
      <c r="H34" s="1580">
        <v>851</v>
      </c>
    </row>
    <row r="35" spans="1:8" ht="12" customHeight="1">
      <c r="A35" s="1155" t="s">
        <v>75</v>
      </c>
      <c r="B35" s="1582" t="s">
        <v>634</v>
      </c>
      <c r="C35" s="78">
        <v>973</v>
      </c>
      <c r="D35" s="1166" t="s">
        <v>88</v>
      </c>
      <c r="E35" s="29" t="s">
        <v>89</v>
      </c>
      <c r="F35" s="1166" t="s">
        <v>90</v>
      </c>
      <c r="G35" s="1153"/>
      <c r="H35" s="1188"/>
    </row>
    <row r="36" spans="1:9" ht="13.5" customHeight="1">
      <c r="A36" s="1139"/>
      <c r="B36" s="1583" t="s">
        <v>635</v>
      </c>
      <c r="C36" s="34"/>
      <c r="D36" s="1171"/>
      <c r="E36" s="1012"/>
      <c r="F36" s="1171"/>
      <c r="G36" s="1145"/>
      <c r="H36" s="1191">
        <f>H37</f>
        <v>2730</v>
      </c>
      <c r="I36" s="1125" t="s">
        <v>693</v>
      </c>
    </row>
    <row r="37" spans="1:8" ht="12" customHeight="1">
      <c r="A37" s="1189" t="s">
        <v>134</v>
      </c>
      <c r="B37" s="1190" t="s">
        <v>302</v>
      </c>
      <c r="C37" s="34">
        <v>973</v>
      </c>
      <c r="D37" s="1140" t="s">
        <v>88</v>
      </c>
      <c r="E37" s="1141" t="s">
        <v>89</v>
      </c>
      <c r="F37" s="1140" t="s">
        <v>90</v>
      </c>
      <c r="G37" s="1142"/>
      <c r="H37" s="1191">
        <f>H38</f>
        <v>2730</v>
      </c>
    </row>
    <row r="38" spans="1:8" ht="12" customHeight="1">
      <c r="A38" s="1139" t="s">
        <v>232</v>
      </c>
      <c r="B38" s="527" t="s">
        <v>582</v>
      </c>
      <c r="C38" s="34">
        <v>973</v>
      </c>
      <c r="D38" s="1140" t="s">
        <v>88</v>
      </c>
      <c r="E38" s="1141" t="s">
        <v>89</v>
      </c>
      <c r="F38" s="1140" t="s">
        <v>90</v>
      </c>
      <c r="G38" s="1142">
        <v>241</v>
      </c>
      <c r="H38" s="1576">
        <v>2730</v>
      </c>
    </row>
    <row r="39" spans="1:9" s="1124" customFormat="1" ht="12" customHeight="1">
      <c r="A39" s="1155" t="s">
        <v>591</v>
      </c>
      <c r="B39" s="1584" t="s">
        <v>148</v>
      </c>
      <c r="C39" s="164">
        <v>973</v>
      </c>
      <c r="D39" s="1192" t="s">
        <v>477</v>
      </c>
      <c r="E39" s="1193"/>
      <c r="F39" s="1194"/>
      <c r="G39" s="1195"/>
      <c r="H39" s="285">
        <f>H40</f>
        <v>161</v>
      </c>
      <c r="I39" s="1196"/>
    </row>
    <row r="40" spans="1:8" ht="12" customHeight="1">
      <c r="A40" s="398" t="s">
        <v>229</v>
      </c>
      <c r="B40" s="1197" t="s">
        <v>631</v>
      </c>
      <c r="C40" s="183">
        <v>973</v>
      </c>
      <c r="D40" s="72" t="s">
        <v>258</v>
      </c>
      <c r="E40" s="30"/>
      <c r="F40" s="1198"/>
      <c r="G40" s="1199"/>
      <c r="H40" s="1200">
        <f>H41</f>
        <v>161</v>
      </c>
    </row>
    <row r="41" spans="1:8" ht="12" customHeight="1">
      <c r="A41" s="398" t="s">
        <v>230</v>
      </c>
      <c r="B41" s="242" t="s">
        <v>632</v>
      </c>
      <c r="C41" s="78">
        <v>973</v>
      </c>
      <c r="D41" s="1201" t="s">
        <v>258</v>
      </c>
      <c r="E41" s="292" t="s">
        <v>96</v>
      </c>
      <c r="F41" s="1202"/>
      <c r="G41" s="1203"/>
      <c r="H41" s="1204">
        <f>H43</f>
        <v>161</v>
      </c>
    </row>
    <row r="42" spans="1:8" ht="12" customHeight="1">
      <c r="A42" s="1581"/>
      <c r="B42" s="243" t="s">
        <v>633</v>
      </c>
      <c r="C42" s="67"/>
      <c r="D42" s="1205"/>
      <c r="E42" s="97"/>
      <c r="F42" s="1206"/>
      <c r="G42" s="97"/>
      <c r="H42" s="1207"/>
    </row>
    <row r="43" spans="1:8" ht="12" customHeight="1">
      <c r="A43" s="1208"/>
      <c r="B43" s="1209" t="s">
        <v>581</v>
      </c>
      <c r="C43" s="138">
        <v>973</v>
      </c>
      <c r="D43" s="342" t="s">
        <v>258</v>
      </c>
      <c r="E43" s="53" t="s">
        <v>96</v>
      </c>
      <c r="F43" s="342" t="s">
        <v>90</v>
      </c>
      <c r="G43" s="1210"/>
      <c r="H43" s="1211">
        <f>H44</f>
        <v>161</v>
      </c>
    </row>
    <row r="44" spans="1:8" ht="12" customHeight="1">
      <c r="A44" s="1208"/>
      <c r="B44" s="443" t="s">
        <v>582</v>
      </c>
      <c r="C44" s="138">
        <v>973</v>
      </c>
      <c r="D44" s="342" t="s">
        <v>258</v>
      </c>
      <c r="E44" s="53" t="s">
        <v>96</v>
      </c>
      <c r="F44" s="342" t="s">
        <v>90</v>
      </c>
      <c r="G44" s="1210">
        <v>241</v>
      </c>
      <c r="H44" s="1577">
        <v>161</v>
      </c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mergeCells count="4">
    <mergeCell ref="B4:G4"/>
    <mergeCell ref="F1:H1"/>
    <mergeCell ref="F2:H2"/>
    <mergeCell ref="F3:H3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5676</cp:lastModifiedBy>
  <cp:lastPrinted>2012-01-16T12:24:19Z</cp:lastPrinted>
  <dcterms:created xsi:type="dcterms:W3CDTF">2008-11-20T11:14:02Z</dcterms:created>
  <dcterms:modified xsi:type="dcterms:W3CDTF">2012-01-24T14:38:52Z</dcterms:modified>
  <cp:category/>
  <cp:version/>
  <cp:contentType/>
  <cp:contentStatus/>
</cp:coreProperties>
</file>